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Cuadro 4.1.13" sheetId="1" r:id="rId1"/>
    <sheet name="Por Entidad" sheetId="2" r:id="rId2"/>
    <sheet name="2020a" sheetId="3" r:id="rId3"/>
    <sheet name="Trimestral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fn.IFERROR" hidden="1">#NAME?</definedName>
    <definedName name="_xlfn.SINGLE" hidden="1">#NAME?</definedName>
    <definedName name="_xlnm.Print_Area" localSheetId="2">'2020a'!$A$1:$R$48</definedName>
    <definedName name="_xlnm.Print_Area" localSheetId="0">'Cuadro 4.1.13'!$A$1:$AA$63</definedName>
    <definedName name="_xlnm.Print_Area" localSheetId="1">'Por Entidad'!$A$1:$P$19</definedName>
    <definedName name="_xlnm.Print_Area" localSheetId="3">'Trimestral'!$A$1:$M$58</definedName>
    <definedName name="BQ" localSheetId="3">#REF!</definedName>
    <definedName name="BQ">#REF!</definedName>
    <definedName name="xx" localSheetId="3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<sst xmlns="http://schemas.openxmlformats.org/spreadsheetml/2006/main" count="192" uniqueCount="112">
  <si>
    <t>Baja California</t>
  </si>
  <si>
    <t>Chihuahua</t>
  </si>
  <si>
    <t>Coahuila</t>
  </si>
  <si>
    <t>Total</t>
  </si>
  <si>
    <t>Sonora</t>
  </si>
  <si>
    <t>Tabasco</t>
  </si>
  <si>
    <t>Tamaulipas</t>
  </si>
  <si>
    <t>Veracruz</t>
  </si>
  <si>
    <t>Acciones</t>
  </si>
  <si>
    <t xml:space="preserve">Chiapas </t>
  </si>
  <si>
    <t>Beta Tijuana</t>
  </si>
  <si>
    <t>Beta Tecate</t>
  </si>
  <si>
    <t>Beta Mexicali</t>
  </si>
  <si>
    <t>Beta Nogales</t>
  </si>
  <si>
    <t>Beta Sásabe</t>
  </si>
  <si>
    <t>Beta Agua Prieta</t>
  </si>
  <si>
    <t>Beta San Luis Río Colorado</t>
  </si>
  <si>
    <t>Beta Sonoyta</t>
  </si>
  <si>
    <t>Beta Puerto Palomas</t>
  </si>
  <si>
    <t>Beta Piedras Negras</t>
  </si>
  <si>
    <t>Beta Acayucan</t>
  </si>
  <si>
    <t>Beta Tapachula</t>
  </si>
  <si>
    <t>Beta Comitán</t>
  </si>
  <si>
    <t>Información preliminar.</t>
  </si>
  <si>
    <t>Beta Cd. Juárez</t>
  </si>
  <si>
    <t>Beta Matamoros</t>
  </si>
  <si>
    <t>Beta Tabasco</t>
  </si>
  <si>
    <t>(-) Significa cero.</t>
  </si>
  <si>
    <t xml:space="preserve">1 Acciones de atención a migrantes </t>
  </si>
  <si>
    <t>2 Operativos</t>
  </si>
  <si>
    <t>Entidad federativa</t>
  </si>
  <si>
    <t>Oaxaca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</si>
  <si>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Los Grupos Betas, son grupos de protección a migrantes creados en México desde 1990 con el fin de proteger la integridad física, rescatar y ayudar a los migrantes, con independencia de su nacionalidad y condición migratoria. Realizan acciones de orientación y prevención; rescate y salvamento; asistencia social y humanitaria, así como de asesoría jurídica.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</si>
  <si>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Incluye a migrantes que fueron retirados de una situación o estado de riesgo independientemente del tipo de asistencia u orientación que se le brinda. El rescate pudo llevarse a cabo en cualquier escenario (río, desierto, vías de tren, túneles o áreas urbanas).</t>
    </r>
  </si>
  <si>
    <t>Beta Ixtepec</t>
  </si>
  <si>
    <t>Chiapas</t>
  </si>
  <si>
    <t>1.5.1   Presentó queja</t>
  </si>
  <si>
    <t>1.5.2   Presentó denuncia</t>
  </si>
  <si>
    <t>1.5   Asistencia  jurídica a migrantes</t>
  </si>
  <si>
    <r>
      <rPr>
        <vertAlign val="superscript"/>
        <sz val="8"/>
        <rFont val="Arial"/>
        <family val="2"/>
      </rPr>
      <t xml:space="preserve">5/ </t>
    </r>
    <r>
      <rPr>
        <sz val="8"/>
        <rFont val="Arial"/>
        <family val="2"/>
      </rPr>
      <t>Incluye a migrantes que recibieron orientación acerca de los riesgos físicos a que se encuentran expuestos, así como de sus derechos humanos. La orientación brindada es de manera verbal, además se les pudo haber entregado una cartilla y/o tríptico con la información antes mencionada, sin importar su nacionalidad o situación migratoria.</t>
    </r>
  </si>
  <si>
    <t>Total general</t>
  </si>
  <si>
    <t>1 Orientación a migrantes</t>
  </si>
  <si>
    <t>2 Acciones de apoyo otorgadas a los migrantes</t>
  </si>
  <si>
    <t>3 Coordinación con dependencias e instituciones</t>
  </si>
  <si>
    <t>2.5   Asistencia  legal a migrantes</t>
  </si>
  <si>
    <t>4 Rutas</t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</si>
  <si>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</si>
  <si>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Incluye a migrantes que recibieron orientación acerca de los riesgos físicos a que se encuentran expuestos, así como de sus derechos humanos. La orientación brindada es de manera verbal, además se les pudo haber entregado una cartilla y/o tríptico con la información antes mencionada, sin importar su nacionalidad o situación migratoria.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</si>
  <si>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La asistencia social brindada a los migrantes incluye uno o más de los siguientes apoyos: alimentos, refugio, atención médica menor, traslados a centros hospitalarios para atención médica mayor, y/o asesoría en diversos trámites administrativos.</t>
    </r>
  </si>
  <si>
    <r>
      <rPr>
        <vertAlign val="superscript"/>
        <sz val="8"/>
        <rFont val="Arial"/>
        <family val="2"/>
      </rPr>
      <t xml:space="preserve">3  </t>
    </r>
    <r>
      <rPr>
        <sz val="8"/>
        <rFont val="Arial"/>
        <family val="2"/>
      </rPr>
      <t>Incluye a los migrantes lesionados o heridos y a los mutilados atendidos por los Grupos Beta de protección a migrantes.</t>
    </r>
  </si>
  <si>
    <r>
      <rPr>
        <vertAlign val="superscript"/>
        <sz val="8"/>
        <rFont val="Arial"/>
        <family val="2"/>
      </rPr>
      <t xml:space="preserve">4  </t>
    </r>
    <r>
      <rPr>
        <sz val="8"/>
        <rFont val="Arial"/>
        <family val="2"/>
      </rPr>
      <t xml:space="preserve">Incluye únicamente eventos de migrantes reportados como extraviados y que fueron buscados y localizados por los Grupos Beta de protección a migrantes. El periodo de búsqueda es máximo de un mes, a partir de la fecha de reporte. Las cifras corresponden a los localizados durante el mes calendario. 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</si>
  <si>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Incluye a migrantes que fueron retirados de una situación o estado de riesgo independientemente del tipo de asistencia u orientación que se le brinda. El rescate pudo llevarse a cabo en cualquier escenario (río, desierto, vías de tren, túneles o áreas urbanas).</t>
    </r>
  </si>
  <si>
    <r>
      <rPr>
        <vertAlign val="superscript"/>
        <sz val="8"/>
        <rFont val="Arial"/>
        <family val="2"/>
      </rPr>
      <t xml:space="preserve">11 </t>
    </r>
    <r>
      <rPr>
        <sz val="8"/>
        <rFont val="Arial"/>
        <family val="2"/>
      </rPr>
      <t>De los 22 Grupos Beta, 5 (Arriaga, Palenque, Tuxtla, Acuña y Ojinaga) se encuentran operando aunque están en proceso de formalización.</t>
    </r>
  </si>
  <si>
    <r>
      <t xml:space="preserve">1.1   Migrantes orientados </t>
    </r>
    <r>
      <rPr>
        <vertAlign val="superscript"/>
        <sz val="9"/>
        <rFont val="Arial"/>
        <family val="2"/>
      </rPr>
      <t>1</t>
    </r>
  </si>
  <si>
    <r>
      <t xml:space="preserve">2.1   Asistencia social a migrantes </t>
    </r>
    <r>
      <rPr>
        <vertAlign val="superscript"/>
        <sz val="9"/>
        <rFont val="Arial"/>
        <family val="2"/>
      </rPr>
      <t>2</t>
    </r>
  </si>
  <si>
    <r>
      <t xml:space="preserve">2.2   Primeros Auxilios a Migrantes (lesionados o heridos) </t>
    </r>
    <r>
      <rPr>
        <vertAlign val="superscript"/>
        <sz val="9"/>
        <rFont val="Arial"/>
        <family val="2"/>
      </rPr>
      <t>3</t>
    </r>
  </si>
  <si>
    <r>
      <t xml:space="preserve">2.3   Migrantes extraviados y localizados </t>
    </r>
    <r>
      <rPr>
        <vertAlign val="superscript"/>
        <sz val="9"/>
        <rFont val="Arial"/>
        <family val="2"/>
      </rPr>
      <t>4</t>
    </r>
  </si>
  <si>
    <r>
      <t xml:space="preserve">2.4   Migrantes repatriados atendidos </t>
    </r>
    <r>
      <rPr>
        <vertAlign val="superscript"/>
        <sz val="9"/>
        <rFont val="Arial"/>
        <family val="2"/>
      </rPr>
      <t>5</t>
    </r>
  </si>
  <si>
    <r>
      <t xml:space="preserve">       2.5.1   Quejas canalizadas </t>
    </r>
    <r>
      <rPr>
        <vertAlign val="superscript"/>
        <sz val="9"/>
        <rFont val="Arial"/>
        <family val="2"/>
      </rPr>
      <t>6</t>
    </r>
  </si>
  <si>
    <r>
      <t xml:space="preserve">       2.5.2   Denuncias canalizadas </t>
    </r>
    <r>
      <rPr>
        <vertAlign val="superscript"/>
        <sz val="9"/>
        <rFont val="Arial"/>
        <family val="2"/>
      </rPr>
      <t>7</t>
    </r>
  </si>
  <si>
    <r>
      <t xml:space="preserve">2.6   Migrantes rescatados </t>
    </r>
    <r>
      <rPr>
        <vertAlign val="superscript"/>
        <sz val="9"/>
        <rFont val="Arial"/>
        <family val="2"/>
      </rPr>
      <t>8</t>
    </r>
  </si>
  <si>
    <r>
      <t xml:space="preserve">3.1   Coordinación con dependencias federales, 
        estatales, municipales, extranjeras y otras instituciones </t>
    </r>
    <r>
      <rPr>
        <vertAlign val="superscript"/>
        <sz val="9"/>
        <rFont val="Arial"/>
        <family val="2"/>
      </rPr>
      <t>9</t>
    </r>
  </si>
  <si>
    <r>
      <t xml:space="preserve">4.1   Recorridos realizados </t>
    </r>
    <r>
      <rPr>
        <vertAlign val="superscript"/>
        <sz val="9"/>
        <rFont val="Arial"/>
        <family val="2"/>
      </rPr>
      <t>10</t>
    </r>
  </si>
  <si>
    <t>1.1   Migrantes rescatados 1</t>
  </si>
  <si>
    <t>1.2   Migrantes lesionados o heridos 2</t>
  </si>
  <si>
    <t>1.3   Migrantes reportados como extraviados y localizados 3</t>
  </si>
  <si>
    <t>1.4   Asistencia social a migrantes 4</t>
  </si>
  <si>
    <t>1.6   Migrantes que recibieron orientación 5</t>
  </si>
  <si>
    <t>1.7   Migrantes repatriados atendidos 6</t>
  </si>
  <si>
    <t>2.1   Recorridos realizados 7</t>
  </si>
  <si>
    <t>2.2   Acciones conjuntas con dependencias federales, estatales, municipales y extranjeras 8</t>
  </si>
  <si>
    <r>
      <t xml:space="preserve">Beta Arriaga </t>
    </r>
    <r>
      <rPr>
        <vertAlign val="superscript"/>
        <sz val="9"/>
        <rFont val="Arial"/>
        <family val="2"/>
      </rPr>
      <t>11</t>
    </r>
  </si>
  <si>
    <r>
      <t xml:space="preserve">Beta Palenque </t>
    </r>
    <r>
      <rPr>
        <vertAlign val="superscript"/>
        <sz val="9"/>
        <rFont val="Arial"/>
        <family val="2"/>
      </rPr>
      <t>11</t>
    </r>
  </si>
  <si>
    <r>
      <t xml:space="preserve">Beta Tuxtla </t>
    </r>
    <r>
      <rPr>
        <vertAlign val="superscript"/>
        <sz val="9"/>
        <rFont val="Arial"/>
        <family val="2"/>
      </rPr>
      <t>11</t>
    </r>
  </si>
  <si>
    <r>
      <t xml:space="preserve">Beta Acuña </t>
    </r>
    <r>
      <rPr>
        <vertAlign val="superscript"/>
        <sz val="9"/>
        <rFont val="Arial"/>
        <family val="2"/>
      </rPr>
      <t>11</t>
    </r>
  </si>
  <si>
    <r>
      <rPr>
        <vertAlign val="superscript"/>
        <sz val="8"/>
        <rFont val="Arial"/>
        <family val="2"/>
      </rPr>
      <t xml:space="preserve">5  </t>
    </r>
    <r>
      <rPr>
        <sz val="8"/>
        <rFont val="Arial"/>
        <family val="2"/>
      </rPr>
      <t>La cifra incluye a los migrantes mexicanos devueltos desde Estados Unidos, a los cuales se les brindó atención médica, social y/o jurídica. Cabe señalar que en algunos casos los migrantes no reciben asistencia social, por lo cual las cifras pueden variar con los que recibieron dicho apoyo.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</si>
  <si>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La información corresponde a las quejas canalizadas a los órganos fiscalizadores de los servidores públicos (federal o estatal), incluyendo los órganos protectores de derechos humanos, respecto de hechos no constitutivos de delito, de conformidad  al artículo 48 Fracción II de los </t>
    </r>
    <r>
      <rPr>
        <i/>
        <sz val="8"/>
        <rFont val="Arial"/>
        <family val="2"/>
      </rPr>
      <t>Lineamientos en materia de Protección a Migrantes del Instituto Nacional de Migración</t>
    </r>
    <r>
      <rPr>
        <sz val="8"/>
        <rFont val="Arial"/>
        <family val="2"/>
      </rPr>
      <t>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</si>
  <si>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La información corresponde a las denuncias canalizadas al Ministerio Público, respecto a la narrativa de hechos que pudieran ser constitutivos de delito, incluyendo a órganos protectores de los derechos humanos, de conformidad al artículo 48 Fracción II de los </t>
    </r>
    <r>
      <rPr>
        <i/>
        <sz val="8"/>
        <rFont val="Arial"/>
        <family val="2"/>
      </rPr>
      <t>Lineamientos en materia de Protección a Migrantes del Instituto Nacional de Migración</t>
    </r>
    <r>
      <rPr>
        <sz val="8"/>
        <rFont val="Arial"/>
        <family val="2"/>
      </rPr>
      <t>.</t>
    </r>
  </si>
  <si>
    <t>Entidad federativa/ punto de recepción</t>
  </si>
  <si>
    <t>114 Enex:116 Mar</t>
  </si>
  <si>
    <t>117 Abrx:119 Jun</t>
  </si>
  <si>
    <t>120 Julx:122 Sep</t>
  </si>
  <si>
    <t>123 Octx:125 Dic</t>
  </si>
  <si>
    <t>114 Enex:125 Dic</t>
  </si>
  <si>
    <t>4° trimestre</t>
  </si>
  <si>
    <t>3° trimestre</t>
  </si>
  <si>
    <t>2° trimestre</t>
  </si>
  <si>
    <t>1° trimestre</t>
  </si>
  <si>
    <t>2 Total de Acciones de apoyo otorgadas a los migrantes:</t>
  </si>
  <si>
    <r>
      <t xml:space="preserve">2.5   Asistencia  legal a migrantes </t>
    </r>
    <r>
      <rPr>
        <vertAlign val="superscript"/>
        <sz val="9"/>
        <rFont val="Arial"/>
        <family val="2"/>
      </rPr>
      <t>6, 7</t>
    </r>
  </si>
  <si>
    <t>Cuadro para SOPOD (4c1,4c2,4c3)</t>
  </si>
  <si>
    <t>suma trimetral</t>
  </si>
  <si>
    <t>Fuente: Unidad de Política Migratoria, Registro e Identidad de Personas, SEGOB, con base en información registrada por la Dirección de Protección al Migrante (Grupos Beta) del INM.</t>
  </si>
  <si>
    <r>
      <t xml:space="preserve">Beta Ojinaga </t>
    </r>
    <r>
      <rPr>
        <vertAlign val="superscript"/>
        <sz val="9"/>
        <rFont val="Arial"/>
        <family val="2"/>
      </rPr>
      <t>11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</si>
  <si>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La información corresponde a las quejas canalizadas a los órganos fiscalizadores de los servidores públicos (federal o estatal), incluyendo los órganos protectores de derechos humanos, respecto de hechos no constitutivos de delito, de conformidad  al artículo 48 Fracción III de los </t>
    </r>
    <r>
      <rPr>
        <i/>
        <sz val="8"/>
        <rFont val="Arial"/>
        <family val="2"/>
      </rPr>
      <t>Lineamientos en materia de Protección a Migrantes del Instituto Nacional de Migración</t>
    </r>
    <r>
      <rPr>
        <sz val="8"/>
        <rFont val="Arial"/>
        <family val="2"/>
      </rPr>
      <t>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</si>
  <si>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La información corresponde a las denuncias canalizadas al Ministerio Público, respecto a la narrativa de hechos que pudieran ser constitutivos de delito, incluyendo a órganos protectores de los derechos humanos, de conformidad al artículo 48 Fracción III de los </t>
    </r>
    <r>
      <rPr>
        <i/>
        <sz val="8"/>
        <rFont val="Arial"/>
        <family val="2"/>
      </rPr>
      <t>Lineamientos en materia de Protección a Migrantes del Instituto Nacional de Migración</t>
    </r>
    <r>
      <rPr>
        <sz val="8"/>
        <rFont val="Arial"/>
        <family val="2"/>
      </rPr>
      <t>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</si>
  <si>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Los Grupos Beta, son grupos de protección a personas en movilidad internacional en situación de vulnerabilidad, fueron creados en México en 1990 y realizan acciones de orientación y prevención; rescate y salvamento; asistencia social y humanitaria, así como de asesoría jurídica, independientemente de la nacionalidad o situación migratoria de las o los migrantes.</t>
    </r>
  </si>
  <si>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 De los 22 Grupos Beta, 5 (Arriaga, Palenque, Tuxtla, Acuña y Ojinaga) se encuentran operando aunque están en proceso de formalización.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</si>
  <si>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Registro e Identidad de Personas, SEGOB, con base en información registrada por la Dirección de Protección al Migrante (Grupos Beta) del INM.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</si>
  <si>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Incluye a las y los migrantes que recibieron orientación acerca de los riesgos físicos a que se encuentran expuestos, así como de sus derechos humanos. La orientación brindada es de manera verbal, además se les pudo haber entregado una cartilla y/o tríptico con la información antes mencionada, sin importar su nacionalidad o situación migratoria.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</si>
  <si>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La asistencia social brindada a las y los migrantes incluye uno o más de los siguientes apoyos: alimentos, refugio, atención médica menor, traslados a centros hospitalarios para atención médica mayor, y/o asesoría en diversos trámites administrativos.</t>
    </r>
  </si>
  <si>
    <r>
      <rPr>
        <vertAlign val="superscript"/>
        <sz val="8"/>
        <rFont val="Arial"/>
        <family val="2"/>
      </rPr>
      <t xml:space="preserve">3  </t>
    </r>
    <r>
      <rPr>
        <sz val="8"/>
        <rFont val="Arial"/>
        <family val="2"/>
      </rPr>
      <t>Incluye a las y los migrantes lesionados o heridos y a los mutilados atendidos por los Grupos Beta de protección a migrantes.</t>
    </r>
  </si>
  <si>
    <r>
      <rPr>
        <vertAlign val="superscript"/>
        <sz val="8"/>
        <rFont val="Arial"/>
        <family val="2"/>
      </rPr>
      <t xml:space="preserve">4  </t>
    </r>
    <r>
      <rPr>
        <sz val="8"/>
        <rFont val="Arial"/>
        <family val="2"/>
      </rPr>
      <t xml:space="preserve">Incluye únicamente eventos de las y los migrantes reportados como extraviados y que fueron buscados y localizados por los Grupos Beta de protección a migrantes. El periodo de búsqueda es máximo de un mes, a partir de la fecha de reporte. Las cifras corresponden a las y los localizados durante el mes calendario. </t>
    </r>
  </si>
  <si>
    <r>
      <rPr>
        <vertAlign val="superscript"/>
        <sz val="8"/>
        <rFont val="Arial"/>
        <family val="2"/>
      </rPr>
      <t xml:space="preserve">5  </t>
    </r>
    <r>
      <rPr>
        <sz val="8"/>
        <rFont val="Arial"/>
        <family val="2"/>
      </rPr>
      <t>La cifra incluye a las y los migrantes mexicanos devueltos desde Estados Unidos, a los cuales se les brindó atención médica, social y/o jurídica. Cabe señalar que en algunos casos las y los migrantes no reciben asistencia social, por lo cual las cifras pueden variar con los que recibieron dicho apoyo.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</si>
  <si>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Incluye a las y los migrantes que fueron retirados de una situación o estado de riesgo independientemente del tipo de asistencia u orientación que se les brinda. El rescate pudo llevarse a cabo en cualquier escenario (río, desierto, vías de tren, túneles o áreas urbanas).</t>
    </r>
  </si>
  <si>
    <r>
      <rPr>
        <vertAlign val="superscript"/>
        <sz val="8"/>
        <rFont val="Arial"/>
        <family val="2"/>
      </rPr>
      <t xml:space="preserve">9 </t>
    </r>
    <r>
      <rPr>
        <sz val="8"/>
        <rFont val="Arial"/>
        <family val="2"/>
      </rPr>
      <t xml:space="preserve">Las acciones conjuntas entre los Grupos Beta y las diversas dependencias a favor de las y los migrantes que se dirigen hacia Estados Unidos incluyen las relacionadas a la asistencia médica y/o social y a la búsqueda de personas reportadas como extraviadas. </t>
    </r>
  </si>
  <si>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 La información corresponde a los que se denominaba patrullajes, conceptualmente la información sigue haciendo referencia a los recorridos en campo realizados por los Grupos Beta para brindar orientación y apoyo a las y los migrantes.</t>
    </r>
  </si>
  <si>
    <t>diciembre 2023</t>
  </si>
  <si>
    <t>Orientación a personas migrantes y Acciones de apoyo otorgadas  a migrantes efectuadas por los Grupos Beta, por trimestre 2023</t>
  </si>
  <si>
    <r>
      <t>Beta Ojinaga</t>
    </r>
    <r>
      <rPr>
        <vertAlign val="superscript"/>
        <sz val="9"/>
        <rFont val="Arial"/>
        <family val="2"/>
      </rPr>
      <t>11-12</t>
    </r>
  </si>
  <si>
    <r>
      <rPr>
        <vertAlign val="superscript"/>
        <sz val="8"/>
        <rFont val="Arial"/>
        <family val="2"/>
      </rPr>
      <t>12</t>
    </r>
    <r>
      <rPr>
        <sz val="8"/>
        <rFont val="Arial"/>
        <family val="2"/>
      </rPr>
      <t xml:space="preserve"> Grupo Beta Ojinaga no reportó acciones de protección en el mes de noviembre debido a que su personal fue asignado para apoyar al Grupo Beta Cd. Juárez.</t>
    </r>
  </si>
  <si>
    <t>4.1.13 Acciones de protección a personas migrantes efectuadas por Grupo Beta, según entidad federativa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</si>
</sst>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_-;\-* #\ ##0_-;_-* &quot;-&quot;_-;_-@_-"/>
    <numFmt numFmtId="165" formatCode="#,##0\ "/>
    <numFmt numFmtId="166" formatCode="_-* #\ ##0\ \ _-;\-* #\ ##0\ \ _-;_-* &quot;-  &quot;_-;_-@\ \ _-"/>
    <numFmt numFmtId="167" formatCode="#\ ##0\ \ \ \ \ \ ;\-\ \ \ ;_-* &quot;-      &quot;_-;_-@\ \ \ \ \ \ _-"/>
    <numFmt numFmtId="168" formatCode="#\ ##0\ \ ;\-\ \ \ ;_-* &quot;-  &quot;_-;_-@\ \ _-"/>
    <numFmt numFmtId="169" formatCode="_-#\ ##0_-;\-#\ ##0_-;_-&quot;-&quot;_-;_-@_-"/>
    <numFmt numFmtId="170" formatCode="_-#\ ##0\ \ \ \ \ _-;\-#\ ##0\ \ \ \ \ _-;_-&quot;-     &quot;_-;_-@\ \ \ \ \ _-"/>
    <numFmt numFmtId="171" formatCode="_-#\ ##0\ _-;\-#\ ##0\ _-;_-&quot;- &quot;_-;_-@\ _-"/>
    <numFmt numFmtId="172" formatCode="#\ ##0;\-\ \ \ ;_-* &quot;-&quot;_-;_-@_-"/>
    <numFmt numFmtId="173" formatCode="#\ ##0;\-#\ ##0_-;_-&quot;-&quot;_-;_-@_-"/>
    <numFmt numFmtId="174" formatCode="#\ ##0;\-;_-\ &quot;- &quot;_-;_-@_-\ "/>
    <numFmt numFmtId="175" formatCode="#\ ##0;\-;_-\ &quot;-&quot;_-;_-@_-\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b/>
      <sz val="9"/>
      <color indexed="9"/>
      <name val="Arial"/>
      <family val="2"/>
    </font>
    <font>
      <i/>
      <sz val="8"/>
      <name val="Arial"/>
      <family val="2"/>
    </font>
    <font>
      <b/>
      <sz val="9"/>
      <color indexed="30"/>
      <name val="Arial"/>
      <family val="2"/>
    </font>
    <font>
      <b/>
      <sz val="9"/>
      <color indexed="62"/>
      <name val="Arial"/>
      <family val="2"/>
    </font>
    <font>
      <i/>
      <sz val="9"/>
      <color indexed="8"/>
      <name val="Arial"/>
      <family val="2"/>
    </font>
    <font>
      <i/>
      <sz val="11"/>
      <color indexed="8"/>
      <name val="Arial"/>
      <family val="2"/>
    </font>
    <font>
      <sz val="8"/>
      <color indexed="22"/>
      <name val="Arial"/>
      <family val="2"/>
    </font>
    <font>
      <sz val="9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b/>
      <sz val="9"/>
      <color rgb="FF0070C0"/>
      <name val="Arial"/>
      <family val="2"/>
    </font>
    <font>
      <b/>
      <sz val="9"/>
      <color theme="3" tint="0.39998000860214233"/>
      <name val="Arial"/>
      <family val="2"/>
    </font>
    <font>
      <sz val="8"/>
      <color theme="0" tint="-0.1499900072813034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/>
      <right/>
      <top/>
      <bottom style="thin">
        <color theme="0" tint="-0.149959996342659"/>
      </bottom>
    </border>
    <border>
      <left/>
      <right style="thin"/>
      <top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/>
    </border>
    <border>
      <left style="thin"/>
      <right style="thin"/>
      <top/>
      <bottom style="thin">
        <color theme="0" tint="-0.149959996342659"/>
      </bottom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>
        <color theme="0" tint="-0.149959996342659"/>
      </top>
      <bottom/>
    </border>
    <border>
      <left style="thin"/>
      <right/>
      <top/>
      <bottom style="thin">
        <color theme="0" tint="-0.149959996342659"/>
      </bottom>
    </border>
  </borders>
  <cellStyleXfs count="3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219">
    <xf numFmtId="0" fontId="0" fillId="0" borderId="0" xfId="0" applyFont="1" applyAlignment="1">
      <alignment/>
    </xf>
    <xf numFmtId="0" fontId="3" fillId="0" borderId="0" xfId="295" applyFont="1" applyAlignment="1">
      <alignment horizontal="left" vertical="center"/>
      <protection/>
    </xf>
    <xf numFmtId="0" fontId="60" fillId="0" borderId="0" xfId="234" applyFont="1">
      <alignment/>
      <protection/>
    </xf>
    <xf numFmtId="0" fontId="4" fillId="0" borderId="0" xfId="234" applyFont="1" applyAlignment="1">
      <alignment vertical="center"/>
      <protection/>
    </xf>
    <xf numFmtId="0" fontId="61" fillId="0" borderId="0" xfId="234" applyFont="1">
      <alignment/>
      <protection/>
    </xf>
    <xf numFmtId="0" fontId="4" fillId="0" borderId="0" xfId="234" applyFont="1">
      <alignment/>
      <protection/>
    </xf>
    <xf numFmtId="0" fontId="6" fillId="0" borderId="0" xfId="234" applyFont="1" applyAlignment="1">
      <alignment vertical="center"/>
      <protection/>
    </xf>
    <xf numFmtId="17" fontId="3" fillId="0" borderId="0" xfId="234" applyNumberFormat="1" applyFont="1" applyAlignment="1">
      <alignment horizontal="center" vertical="center" wrapText="1"/>
      <protection/>
    </xf>
    <xf numFmtId="0" fontId="4" fillId="0" borderId="0" xfId="234" applyFont="1" applyAlignment="1">
      <alignment horizontal="center" vertical="center" wrapText="1"/>
      <protection/>
    </xf>
    <xf numFmtId="0" fontId="4" fillId="0" borderId="10" xfId="234" applyFont="1" applyBorder="1" applyAlignment="1">
      <alignment horizontal="center" vertical="center" wrapText="1"/>
      <protection/>
    </xf>
    <xf numFmtId="0" fontId="3" fillId="0" borderId="0" xfId="234" applyFont="1" applyAlignment="1">
      <alignment horizontal="right" vertical="center" textRotation="90"/>
      <protection/>
    </xf>
    <xf numFmtId="0" fontId="3" fillId="0" borderId="0" xfId="234" applyFont="1" applyAlignment="1">
      <alignment horizontal="right" vertical="center" textRotation="90" wrapText="1"/>
      <protection/>
    </xf>
    <xf numFmtId="0" fontId="3" fillId="0" borderId="11" xfId="234" applyFont="1" applyBorder="1" applyAlignment="1">
      <alignment horizontal="center" vertical="center"/>
      <protection/>
    </xf>
    <xf numFmtId="0" fontId="4" fillId="0" borderId="10" xfId="234" applyFont="1" applyBorder="1" applyAlignment="1">
      <alignment horizontal="left" vertical="center" indent="2"/>
      <protection/>
    </xf>
    <xf numFmtId="165" fontId="4" fillId="0" borderId="0" xfId="234" applyNumberFormat="1" applyFont="1" applyAlignment="1">
      <alignment vertical="center"/>
      <protection/>
    </xf>
    <xf numFmtId="0" fontId="4" fillId="0" borderId="12" xfId="234" applyFont="1" applyBorder="1" applyAlignment="1">
      <alignment vertical="center"/>
      <protection/>
    </xf>
    <xf numFmtId="165" fontId="4" fillId="0" borderId="13" xfId="234" applyNumberFormat="1" applyFont="1" applyBorder="1" applyAlignment="1">
      <alignment horizontal="right" vertical="center"/>
      <protection/>
    </xf>
    <xf numFmtId="165" fontId="3" fillId="0" borderId="14" xfId="234" applyNumberFormat="1" applyFont="1" applyBorder="1" applyAlignment="1">
      <alignment horizontal="right" vertical="center"/>
      <protection/>
    </xf>
    <xf numFmtId="165" fontId="4" fillId="0" borderId="0" xfId="234" applyNumberFormat="1" applyFont="1" applyAlignment="1">
      <alignment horizontal="right" vertical="center"/>
      <protection/>
    </xf>
    <xf numFmtId="165" fontId="3" fillId="0" borderId="0" xfId="234" applyNumberFormat="1" applyFont="1" applyAlignment="1">
      <alignment horizontal="right" vertical="center"/>
      <protection/>
    </xf>
    <xf numFmtId="0" fontId="62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1" xfId="0" applyFont="1" applyBorder="1" applyAlignment="1">
      <alignment/>
    </xf>
    <xf numFmtId="0" fontId="63" fillId="0" borderId="0" xfId="0" applyFont="1" applyAlignment="1">
      <alignment/>
    </xf>
    <xf numFmtId="164" fontId="4" fillId="0" borderId="0" xfId="234" applyNumberFormat="1" applyFont="1" applyAlignment="1">
      <alignment vertical="center"/>
      <protection/>
    </xf>
    <xf numFmtId="0" fontId="4" fillId="0" borderId="10" xfId="234" applyFont="1" applyBorder="1" applyAlignment="1">
      <alignment horizontal="left" vertical="center" wrapText="1" indent="2"/>
      <protection/>
    </xf>
    <xf numFmtId="164" fontId="60" fillId="0" borderId="0" xfId="0" applyNumberFormat="1" applyFont="1" applyAlignment="1">
      <alignment/>
    </xf>
    <xf numFmtId="0" fontId="3" fillId="0" borderId="10" xfId="234" applyFont="1" applyBorder="1" applyAlignment="1">
      <alignment horizontal="left" vertical="center" indent="1"/>
      <protection/>
    </xf>
    <xf numFmtId="164" fontId="64" fillId="0" borderId="0" xfId="0" applyNumberFormat="1" applyFont="1" applyAlignment="1">
      <alignment/>
    </xf>
    <xf numFmtId="164" fontId="64" fillId="0" borderId="11" xfId="0" applyNumberFormat="1" applyFont="1" applyBorder="1" applyAlignment="1">
      <alignment/>
    </xf>
    <xf numFmtId="0" fontId="6" fillId="0" borderId="0" xfId="234" applyFont="1" applyAlignment="1">
      <alignment horizontal="center" vertical="center" wrapText="1"/>
      <protection/>
    </xf>
    <xf numFmtId="17" fontId="5" fillId="0" borderId="0" xfId="234" applyNumberFormat="1" applyFont="1" applyAlignment="1" quotePrefix="1">
      <alignment horizontal="center" vertical="center" wrapText="1"/>
      <protection/>
    </xf>
    <xf numFmtId="0" fontId="64" fillId="0" borderId="10" xfId="0" applyFont="1" applyBorder="1" applyAlignment="1">
      <alignment horizontal="left" vertical="center" indent="1"/>
    </xf>
    <xf numFmtId="0" fontId="4" fillId="0" borderId="0" xfId="295" applyFont="1" applyAlignment="1">
      <alignment vertical="center"/>
      <protection/>
    </xf>
    <xf numFmtId="0" fontId="4" fillId="0" borderId="10" xfId="234" applyFont="1" applyBorder="1" applyAlignment="1">
      <alignment horizontal="left" vertical="top" indent="2"/>
      <protection/>
    </xf>
    <xf numFmtId="169" fontId="4" fillId="0" borderId="0" xfId="234" applyNumberFormat="1" applyFont="1" applyAlignment="1">
      <alignment horizontal="right" vertical="center"/>
      <protection/>
    </xf>
    <xf numFmtId="164" fontId="64" fillId="0" borderId="0" xfId="0" applyNumberFormat="1" applyFont="1" applyAlignment="1">
      <alignment horizontal="right" vertical="center"/>
    </xf>
    <xf numFmtId="0" fontId="7" fillId="0" borderId="0" xfId="295" applyFont="1" applyAlignment="1">
      <alignment horizontal="justify" vertical="top"/>
      <protection/>
    </xf>
    <xf numFmtId="0" fontId="7" fillId="0" borderId="0" xfId="295" applyFont="1" applyAlignment="1">
      <alignment horizontal="left" vertical="top"/>
      <protection/>
    </xf>
    <xf numFmtId="164" fontId="3" fillId="33" borderId="11" xfId="234" applyNumberFormat="1" applyFont="1" applyFill="1" applyBorder="1" applyAlignment="1">
      <alignment horizontal="right"/>
      <protection/>
    </xf>
    <xf numFmtId="164" fontId="3" fillId="33" borderId="11" xfId="234" applyNumberFormat="1" applyFont="1" applyFill="1" applyBorder="1" applyAlignment="1">
      <alignment horizontal="right" vertical="center"/>
      <protection/>
    </xf>
    <xf numFmtId="0" fontId="4" fillId="34" borderId="15" xfId="234" applyFont="1" applyFill="1" applyBorder="1" applyAlignment="1">
      <alignment horizontal="center" vertical="center"/>
      <protection/>
    </xf>
    <xf numFmtId="0" fontId="4" fillId="34" borderId="16" xfId="234" applyFont="1" applyFill="1" applyBorder="1" applyAlignment="1">
      <alignment horizontal="center" vertical="center"/>
      <protection/>
    </xf>
    <xf numFmtId="0" fontId="4" fillId="34" borderId="0" xfId="234" applyFont="1" applyFill="1" applyAlignment="1">
      <alignment horizontal="center" textRotation="90"/>
      <protection/>
    </xf>
    <xf numFmtId="0" fontId="4" fillId="34" borderId="17" xfId="234" applyFont="1" applyFill="1" applyBorder="1" applyAlignment="1">
      <alignment horizontal="center" textRotation="90"/>
      <protection/>
    </xf>
    <xf numFmtId="0" fontId="4" fillId="34" borderId="18" xfId="234" applyFont="1" applyFill="1" applyBorder="1" applyAlignment="1">
      <alignment horizontal="center" textRotation="90"/>
      <protection/>
    </xf>
    <xf numFmtId="0" fontId="4" fillId="34" borderId="15" xfId="234" applyFont="1" applyFill="1" applyBorder="1" applyAlignment="1">
      <alignment horizontal="center" textRotation="90"/>
      <protection/>
    </xf>
    <xf numFmtId="0" fontId="4" fillId="34" borderId="0" xfId="234" applyFont="1" applyFill="1" applyAlignment="1">
      <alignment horizontal="center" textRotation="90" wrapText="1"/>
      <protection/>
    </xf>
    <xf numFmtId="0" fontId="4" fillId="34" borderId="17" xfId="234" applyFont="1" applyFill="1" applyBorder="1" applyAlignment="1">
      <alignment horizontal="center" textRotation="90" wrapText="1"/>
      <protection/>
    </xf>
    <xf numFmtId="0" fontId="4" fillId="34" borderId="15" xfId="234" applyFont="1" applyFill="1" applyBorder="1" applyAlignment="1">
      <alignment horizontal="center" textRotation="90" wrapText="1"/>
      <protection/>
    </xf>
    <xf numFmtId="0" fontId="4" fillId="34" borderId="18" xfId="234" applyFont="1" applyFill="1" applyBorder="1" applyAlignment="1">
      <alignment horizontal="center" textRotation="90" wrapText="1"/>
      <protection/>
    </xf>
    <xf numFmtId="0" fontId="4" fillId="34" borderId="19" xfId="234" applyFont="1" applyFill="1" applyBorder="1" applyAlignment="1">
      <alignment horizontal="center" textRotation="90"/>
      <protection/>
    </xf>
    <xf numFmtId="0" fontId="4" fillId="34" borderId="20" xfId="234" applyFont="1" applyFill="1" applyBorder="1" applyAlignment="1">
      <alignment horizontal="center" textRotation="90" wrapText="1"/>
      <protection/>
    </xf>
    <xf numFmtId="0" fontId="4" fillId="34" borderId="21" xfId="234" applyFont="1" applyFill="1" applyBorder="1" applyAlignment="1">
      <alignment horizontal="center" vertical="center" wrapText="1"/>
      <protection/>
    </xf>
    <xf numFmtId="0" fontId="3" fillId="34" borderId="22" xfId="234" applyFont="1" applyFill="1" applyBorder="1" applyAlignment="1">
      <alignment horizontal="right" vertical="center" textRotation="90"/>
      <protection/>
    </xf>
    <xf numFmtId="0" fontId="3" fillId="34" borderId="23" xfId="234" applyFont="1" applyFill="1" applyBorder="1" applyAlignment="1">
      <alignment horizontal="right" vertical="center" textRotation="90"/>
      <protection/>
    </xf>
    <xf numFmtId="0" fontId="3" fillId="34" borderId="24" xfId="234" applyFont="1" applyFill="1" applyBorder="1" applyAlignment="1">
      <alignment horizontal="right" vertical="center" textRotation="90"/>
      <protection/>
    </xf>
    <xf numFmtId="0" fontId="3" fillId="34" borderId="22" xfId="234" applyFont="1" applyFill="1" applyBorder="1" applyAlignment="1">
      <alignment horizontal="right" vertical="center" textRotation="90" wrapText="1"/>
      <protection/>
    </xf>
    <xf numFmtId="0" fontId="3" fillId="34" borderId="23" xfId="234" applyFont="1" applyFill="1" applyBorder="1" applyAlignment="1">
      <alignment horizontal="right" vertical="center" textRotation="90" wrapText="1"/>
      <protection/>
    </xf>
    <xf numFmtId="0" fontId="3" fillId="34" borderId="24" xfId="234" applyFont="1" applyFill="1" applyBorder="1" applyAlignment="1">
      <alignment horizontal="right" vertical="center" textRotation="90" wrapText="1"/>
      <protection/>
    </xf>
    <xf numFmtId="0" fontId="3" fillId="34" borderId="25" xfId="234" applyFont="1" applyFill="1" applyBorder="1" applyAlignment="1">
      <alignment horizontal="center" vertical="center"/>
      <protection/>
    </xf>
    <xf numFmtId="164" fontId="3" fillId="34" borderId="11" xfId="234" applyNumberFormat="1" applyFont="1" applyFill="1" applyBorder="1" applyAlignment="1">
      <alignment horizontal="right"/>
      <protection/>
    </xf>
    <xf numFmtId="0" fontId="4" fillId="34" borderId="26" xfId="234" applyFont="1" applyFill="1" applyBorder="1" applyAlignment="1">
      <alignment horizontal="left" vertical="center" wrapText="1" indent="1"/>
      <protection/>
    </xf>
    <xf numFmtId="0" fontId="60" fillId="34" borderId="27" xfId="0" applyFont="1" applyFill="1" applyBorder="1" applyAlignment="1">
      <alignment horizontal="center" vertical="center"/>
    </xf>
    <xf numFmtId="0" fontId="4" fillId="34" borderId="28" xfId="234" applyFont="1" applyFill="1" applyBorder="1" applyAlignment="1">
      <alignment horizontal="center" textRotation="90" wrapText="1"/>
      <protection/>
    </xf>
    <xf numFmtId="0" fontId="4" fillId="34" borderId="29" xfId="234" applyFont="1" applyFill="1" applyBorder="1" applyAlignment="1">
      <alignment horizontal="center" textRotation="90" wrapText="1"/>
      <protection/>
    </xf>
    <xf numFmtId="0" fontId="4" fillId="34" borderId="30" xfId="234" applyFont="1" applyFill="1" applyBorder="1" applyAlignment="1">
      <alignment horizontal="center" textRotation="90" wrapText="1"/>
      <protection/>
    </xf>
    <xf numFmtId="169" fontId="4" fillId="0" borderId="11" xfId="234" applyNumberFormat="1" applyFont="1" applyBorder="1" applyAlignment="1">
      <alignment horizontal="right" vertical="center"/>
      <protection/>
    </xf>
    <xf numFmtId="0" fontId="60" fillId="0" borderId="31" xfId="0" applyFont="1" applyBorder="1" applyAlignment="1">
      <alignment/>
    </xf>
    <xf numFmtId="0" fontId="60" fillId="0" borderId="32" xfId="0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0" xfId="0" applyFont="1" applyBorder="1" applyAlignment="1">
      <alignment horizontal="left" indent="1"/>
    </xf>
    <xf numFmtId="0" fontId="60" fillId="0" borderId="10" xfId="0" applyFont="1" applyBorder="1" applyAlignment="1">
      <alignment horizontal="left" indent="2"/>
    </xf>
    <xf numFmtId="0" fontId="60" fillId="0" borderId="22" xfId="0" applyFont="1" applyBorder="1" applyAlignment="1">
      <alignment textRotation="90"/>
    </xf>
    <xf numFmtId="0" fontId="60" fillId="0" borderId="33" xfId="0" applyFont="1" applyBorder="1" applyAlignment="1">
      <alignment vertical="center"/>
    </xf>
    <xf numFmtId="0" fontId="64" fillId="33" borderId="10" xfId="0" applyFont="1" applyFill="1" applyBorder="1" applyAlignment="1">
      <alignment horizontal="left" indent="1"/>
    </xf>
    <xf numFmtId="169" fontId="3" fillId="33" borderId="0" xfId="234" applyNumberFormat="1" applyFont="1" applyFill="1" applyAlignment="1">
      <alignment horizontal="right" vertical="center"/>
      <protection/>
    </xf>
    <xf numFmtId="169" fontId="3" fillId="33" borderId="11" xfId="234" applyNumberFormat="1" applyFont="1" applyFill="1" applyBorder="1" applyAlignment="1">
      <alignment horizontal="right" vertical="center"/>
      <protection/>
    </xf>
    <xf numFmtId="169" fontId="3" fillId="35" borderId="0" xfId="234" applyNumberFormat="1" applyFont="1" applyFill="1" applyAlignment="1">
      <alignment horizontal="right" vertical="center"/>
      <protection/>
    </xf>
    <xf numFmtId="0" fontId="7" fillId="0" borderId="0" xfId="295" applyFont="1" applyAlignment="1">
      <alignment vertical="top" wrapText="1"/>
      <protection/>
    </xf>
    <xf numFmtId="0" fontId="7" fillId="0" borderId="0" xfId="234" applyFont="1" applyAlignment="1">
      <alignment horizontal="justify" vertical="top" wrapText="1"/>
      <protection/>
    </xf>
    <xf numFmtId="0" fontId="65" fillId="0" borderId="0" xfId="234" applyFont="1">
      <alignment/>
      <protection/>
    </xf>
    <xf numFmtId="0" fontId="3" fillId="0" borderId="0" xfId="295" applyFont="1" applyAlignment="1">
      <alignment horizontal="center" vertical="center"/>
      <protection/>
    </xf>
    <xf numFmtId="0" fontId="3" fillId="0" borderId="0" xfId="295" applyFont="1" applyAlignment="1">
      <alignment horizontal="right" vertical="center" indent="2"/>
      <protection/>
    </xf>
    <xf numFmtId="0" fontId="6" fillId="0" borderId="0" xfId="295" applyFont="1" applyAlignment="1">
      <alignment vertical="center"/>
      <protection/>
    </xf>
    <xf numFmtId="0" fontId="5" fillId="0" borderId="0" xfId="234" applyFont="1" applyAlignment="1">
      <alignment horizontal="center" vertical="center" wrapText="1"/>
      <protection/>
    </xf>
    <xf numFmtId="0" fontId="4" fillId="0" borderId="0" xfId="234" applyFont="1" applyAlignment="1">
      <alignment horizontal="right" vertical="center" wrapText="1" indent="2"/>
      <protection/>
    </xf>
    <xf numFmtId="0" fontId="3" fillId="0" borderId="0" xfId="295" applyFont="1" applyAlignment="1">
      <alignment horizontal="centerContinuous" vertical="center"/>
      <protection/>
    </xf>
    <xf numFmtId="0" fontId="4" fillId="0" borderId="0" xfId="295" applyFont="1" applyAlignment="1">
      <alignment horizontal="right" vertical="center" indent="2"/>
      <protection/>
    </xf>
    <xf numFmtId="0" fontId="4" fillId="0" borderId="0" xfId="295" applyFont="1" applyAlignment="1">
      <alignment horizontal="centerContinuous" vertical="center"/>
      <protection/>
    </xf>
    <xf numFmtId="0" fontId="4" fillId="34" borderId="27" xfId="234" applyFont="1" applyFill="1" applyBorder="1" applyAlignment="1">
      <alignment horizontal="center" vertical="center"/>
      <protection/>
    </xf>
    <xf numFmtId="0" fontId="4" fillId="34" borderId="34" xfId="234" applyFont="1" applyFill="1" applyBorder="1" applyAlignment="1">
      <alignment horizontal="center" vertical="center"/>
      <protection/>
    </xf>
    <xf numFmtId="0" fontId="20" fillId="0" borderId="10" xfId="234" applyFont="1" applyBorder="1" applyAlignment="1">
      <alignment horizontal="left" vertical="center"/>
      <protection/>
    </xf>
    <xf numFmtId="0" fontId="20" fillId="0" borderId="0" xfId="234" applyFont="1" applyAlignment="1">
      <alignment horizontal="right" vertical="center" indent="2"/>
      <protection/>
    </xf>
    <xf numFmtId="0" fontId="20" fillId="0" borderId="0" xfId="234" applyFont="1" applyAlignment="1">
      <alignment horizontal="center" vertical="center"/>
      <protection/>
    </xf>
    <xf numFmtId="0" fontId="20" fillId="0" borderId="11" xfId="234" applyFont="1" applyBorder="1" applyAlignment="1">
      <alignment horizontal="right" vertical="center" indent="2"/>
      <protection/>
    </xf>
    <xf numFmtId="0" fontId="3" fillId="36" borderId="10" xfId="234" applyFont="1" applyFill="1" applyBorder="1" applyAlignment="1">
      <alignment horizontal="left" vertical="center" indent="1"/>
      <protection/>
    </xf>
    <xf numFmtId="174" fontId="3" fillId="36" borderId="0" xfId="295" applyNumberFormat="1" applyFont="1" applyFill="1" applyAlignment="1">
      <alignment horizontal="right" vertical="center"/>
      <protection/>
    </xf>
    <xf numFmtId="174" fontId="3" fillId="36" borderId="0" xfId="295" applyNumberFormat="1" applyFont="1" applyFill="1" applyAlignment="1">
      <alignment horizontal="right" vertical="center" wrapText="1"/>
      <protection/>
    </xf>
    <xf numFmtId="174" fontId="3" fillId="36" borderId="11" xfId="295" applyNumberFormat="1" applyFont="1" applyFill="1" applyBorder="1" applyAlignment="1">
      <alignment horizontal="right" vertical="center" wrapText="1" indent="1"/>
      <protection/>
    </xf>
    <xf numFmtId="0" fontId="20" fillId="0" borderId="10" xfId="234" applyFont="1" applyBorder="1" applyAlignment="1">
      <alignment horizontal="left" vertical="center" indent="2"/>
      <protection/>
    </xf>
    <xf numFmtId="174" fontId="20" fillId="0" borderId="0" xfId="234" applyNumberFormat="1" applyFont="1" applyAlignment="1">
      <alignment horizontal="right" vertical="center"/>
      <protection/>
    </xf>
    <xf numFmtId="174" fontId="20" fillId="0" borderId="0" xfId="234" applyNumberFormat="1" applyFont="1" applyAlignment="1">
      <alignment horizontal="right" vertical="center" wrapText="1"/>
      <protection/>
    </xf>
    <xf numFmtId="174" fontId="20" fillId="0" borderId="11" xfId="234" applyNumberFormat="1" applyFont="1" applyBorder="1" applyAlignment="1">
      <alignment horizontal="right" vertical="center" wrapText="1" indent="1"/>
      <protection/>
    </xf>
    <xf numFmtId="175" fontId="4" fillId="0" borderId="0" xfId="295" applyNumberFormat="1" applyFont="1" applyAlignment="1" quotePrefix="1">
      <alignment horizontal="right" vertical="center" wrapText="1"/>
      <protection/>
    </xf>
    <xf numFmtId="174" fontId="4" fillId="0" borderId="0" xfId="295" applyNumberFormat="1" applyFont="1" applyAlignment="1">
      <alignment horizontal="right" vertical="center" wrapText="1"/>
      <protection/>
    </xf>
    <xf numFmtId="174" fontId="3" fillId="34" borderId="11" xfId="295" applyNumberFormat="1" applyFont="1" applyFill="1" applyBorder="1" applyAlignment="1">
      <alignment horizontal="right" vertical="center" wrapText="1" indent="1"/>
      <protection/>
    </xf>
    <xf numFmtId="3" fontId="4" fillId="0" borderId="13" xfId="234" applyNumberFormat="1" applyFont="1" applyBorder="1" applyAlignment="1">
      <alignment horizontal="right" vertical="center" indent="2"/>
      <protection/>
    </xf>
    <xf numFmtId="3" fontId="4" fillId="0" borderId="13" xfId="234" applyNumberFormat="1" applyFont="1" applyBorder="1" applyAlignment="1">
      <alignment horizontal="right" vertical="center"/>
      <protection/>
    </xf>
    <xf numFmtId="3" fontId="4" fillId="0" borderId="14" xfId="234" applyNumberFormat="1" applyFont="1" applyBorder="1" applyAlignment="1">
      <alignment horizontal="right" vertical="center" indent="2"/>
      <protection/>
    </xf>
    <xf numFmtId="3" fontId="4" fillId="0" borderId="0" xfId="234" applyNumberFormat="1" applyFont="1" applyAlignment="1">
      <alignment horizontal="right" vertical="center" indent="2"/>
      <protection/>
    </xf>
    <xf numFmtId="3" fontId="4" fillId="0" borderId="0" xfId="234" applyNumberFormat="1" applyFont="1" applyAlignment="1">
      <alignment horizontal="right" vertical="center"/>
      <protection/>
    </xf>
    <xf numFmtId="0" fontId="8" fillId="0" borderId="0" xfId="234" applyFont="1" applyAlignment="1">
      <alignment horizontal="right" vertical="top" wrapText="1" indent="2"/>
      <protection/>
    </xf>
    <xf numFmtId="0" fontId="8" fillId="0" borderId="0" xfId="234" applyFont="1" applyAlignment="1">
      <alignment horizontal="justify" vertical="top" wrapText="1"/>
      <protection/>
    </xf>
    <xf numFmtId="0" fontId="3" fillId="0" borderId="0" xfId="234" applyFont="1" applyAlignment="1">
      <alignment horizontal="left" vertical="center" wrapText="1"/>
      <protection/>
    </xf>
    <xf numFmtId="0" fontId="3" fillId="0" borderId="0" xfId="234" applyFont="1" applyAlignment="1">
      <alignment horizontal="right" vertical="center" wrapText="1" indent="2"/>
      <protection/>
    </xf>
    <xf numFmtId="0" fontId="18" fillId="0" borderId="0" xfId="142" applyFont="1" applyAlignment="1">
      <alignment horizontal="right" vertical="center" wrapText="1" indent="2"/>
      <protection/>
    </xf>
    <xf numFmtId="0" fontId="4" fillId="0" borderId="10" xfId="234" applyFont="1" applyBorder="1" applyAlignment="1">
      <alignment vertical="center"/>
      <protection/>
    </xf>
    <xf numFmtId="0" fontId="4" fillId="0" borderId="11" xfId="234" applyFont="1" applyBorder="1" applyAlignment="1">
      <alignment vertical="center"/>
      <protection/>
    </xf>
    <xf numFmtId="0" fontId="7" fillId="0" borderId="0" xfId="295" applyFont="1" applyAlignment="1">
      <alignment vertical="top"/>
      <protection/>
    </xf>
    <xf numFmtId="173" fontId="4" fillId="0" borderId="0" xfId="234" applyNumberFormat="1" applyFont="1" applyAlignment="1">
      <alignment vertical="center"/>
      <protection/>
    </xf>
    <xf numFmtId="0" fontId="4" fillId="0" borderId="35" xfId="234" applyFont="1" applyBorder="1" applyAlignment="1">
      <alignment vertical="center"/>
      <protection/>
    </xf>
    <xf numFmtId="0" fontId="4" fillId="0" borderId="19" xfId="234" applyFont="1" applyBorder="1" applyAlignment="1">
      <alignment vertical="center"/>
      <protection/>
    </xf>
    <xf numFmtId="164" fontId="4" fillId="0" borderId="19" xfId="234" applyNumberFormat="1" applyFont="1" applyBorder="1" applyAlignment="1">
      <alignment vertical="center"/>
      <protection/>
    </xf>
    <xf numFmtId="164" fontId="3" fillId="0" borderId="35" xfId="234" applyNumberFormat="1" applyFont="1" applyBorder="1" applyAlignment="1">
      <alignment vertical="center"/>
      <protection/>
    </xf>
    <xf numFmtId="0" fontId="4" fillId="0" borderId="17" xfId="234" applyFont="1" applyBorder="1" applyAlignment="1">
      <alignment vertical="center"/>
      <protection/>
    </xf>
    <xf numFmtId="0" fontId="4" fillId="0" borderId="20" xfId="234" applyFont="1" applyBorder="1" applyAlignment="1">
      <alignment vertical="center"/>
      <protection/>
    </xf>
    <xf numFmtId="0" fontId="3" fillId="0" borderId="20" xfId="234" applyFont="1" applyBorder="1" applyAlignment="1">
      <alignment horizontal="left" vertical="center" indent="1"/>
      <protection/>
    </xf>
    <xf numFmtId="0" fontId="4" fillId="0" borderId="20" xfId="234" applyFont="1" applyBorder="1" applyAlignment="1">
      <alignment horizontal="left" vertical="top" indent="2"/>
      <protection/>
    </xf>
    <xf numFmtId="164" fontId="3" fillId="0" borderId="0" xfId="234" applyNumberFormat="1" applyFont="1" applyAlignment="1">
      <alignment vertical="center"/>
      <protection/>
    </xf>
    <xf numFmtId="164" fontId="3" fillId="0" borderId="19" xfId="234" applyNumberFormat="1" applyFont="1" applyBorder="1" applyAlignment="1">
      <alignment vertical="center"/>
      <protection/>
    </xf>
    <xf numFmtId="0" fontId="66" fillId="0" borderId="20" xfId="234" applyFont="1" applyBorder="1" applyAlignment="1">
      <alignment horizontal="left" vertical="center" indent="1"/>
      <protection/>
    </xf>
    <xf numFmtId="0" fontId="4" fillId="0" borderId="20" xfId="234" applyFont="1" applyBorder="1" applyAlignment="1">
      <alignment horizontal="left" vertical="center" indent="2"/>
      <protection/>
    </xf>
    <xf numFmtId="0" fontId="62" fillId="0" borderId="36" xfId="0" applyFont="1" applyBorder="1" applyAlignment="1">
      <alignment/>
    </xf>
    <xf numFmtId="164" fontId="4" fillId="0" borderId="35" xfId="234" applyNumberFormat="1" applyFont="1" applyBorder="1" applyAlignment="1">
      <alignment vertical="center"/>
      <protection/>
    </xf>
    <xf numFmtId="0" fontId="4" fillId="0" borderId="36" xfId="234" applyFont="1" applyBorder="1" applyAlignment="1">
      <alignment vertical="center"/>
      <protection/>
    </xf>
    <xf numFmtId="0" fontId="4" fillId="0" borderId="0" xfId="234" applyFont="1" applyAlignment="1">
      <alignment horizontal="left" vertical="center" indent="1"/>
      <protection/>
    </xf>
    <xf numFmtId="0" fontId="4" fillId="33" borderId="0" xfId="234" applyFont="1" applyFill="1" applyAlignment="1">
      <alignment horizontal="left" vertical="center" indent="1"/>
      <protection/>
    </xf>
    <xf numFmtId="164" fontId="4" fillId="33" borderId="0" xfId="234" applyNumberFormat="1" applyFont="1" applyFill="1" applyAlignment="1">
      <alignment vertical="center"/>
      <protection/>
    </xf>
    <xf numFmtId="0" fontId="62" fillId="0" borderId="20" xfId="0" applyFont="1" applyBorder="1" applyAlignment="1">
      <alignment/>
    </xf>
    <xf numFmtId="0" fontId="60" fillId="0" borderId="19" xfId="0" applyFont="1" applyBorder="1" applyAlignment="1">
      <alignment/>
    </xf>
    <xf numFmtId="165" fontId="66" fillId="0" borderId="20" xfId="234" applyNumberFormat="1" applyFont="1" applyBorder="1" applyAlignment="1">
      <alignment vertical="center"/>
      <protection/>
    </xf>
    <xf numFmtId="164" fontId="4" fillId="33" borderId="19" xfId="234" applyNumberFormat="1" applyFont="1" applyFill="1" applyBorder="1" applyAlignment="1">
      <alignment vertical="center"/>
      <protection/>
    </xf>
    <xf numFmtId="0" fontId="4" fillId="0" borderId="20" xfId="234" applyFont="1" applyBorder="1" applyAlignment="1">
      <alignment horizontal="right" vertical="center"/>
      <protection/>
    </xf>
    <xf numFmtId="0" fontId="4" fillId="0" borderId="23" xfId="234" applyFont="1" applyBorder="1" applyAlignment="1">
      <alignment vertical="center"/>
      <protection/>
    </xf>
    <xf numFmtId="0" fontId="4" fillId="0" borderId="22" xfId="234" applyFont="1" applyBorder="1" applyAlignment="1">
      <alignment vertical="center"/>
      <protection/>
    </xf>
    <xf numFmtId="0" fontId="4" fillId="0" borderId="24" xfId="234" applyFont="1" applyBorder="1" applyAlignment="1">
      <alignment vertical="center"/>
      <protection/>
    </xf>
    <xf numFmtId="0" fontId="60" fillId="0" borderId="35" xfId="0" applyFont="1" applyBorder="1" applyAlignment="1">
      <alignment horizontal="center"/>
    </xf>
    <xf numFmtId="164" fontId="3" fillId="33" borderId="35" xfId="234" applyNumberFormat="1" applyFont="1" applyFill="1" applyBorder="1" applyAlignment="1">
      <alignment vertical="center"/>
      <protection/>
    </xf>
    <xf numFmtId="0" fontId="5" fillId="0" borderId="0" xfId="234" applyFont="1" applyAlignment="1">
      <alignment vertical="center"/>
      <protection/>
    </xf>
    <xf numFmtId="164" fontId="67" fillId="0" borderId="0" xfId="234" applyNumberFormat="1" applyFont="1" applyAlignment="1">
      <alignment vertical="center"/>
      <protection/>
    </xf>
    <xf numFmtId="164" fontId="67" fillId="0" borderId="19" xfId="234" applyNumberFormat="1" applyFont="1" applyBorder="1" applyAlignment="1">
      <alignment vertical="center"/>
      <protection/>
    </xf>
    <xf numFmtId="164" fontId="67" fillId="0" borderId="35" xfId="234" applyNumberFormat="1" applyFont="1" applyBorder="1" applyAlignment="1">
      <alignment vertical="center"/>
      <protection/>
    </xf>
    <xf numFmtId="0" fontId="4" fillId="33" borderId="37" xfId="234" applyFont="1" applyFill="1" applyBorder="1" applyAlignment="1">
      <alignment horizontal="left" vertical="center" indent="1"/>
      <protection/>
    </xf>
    <xf numFmtId="164" fontId="4" fillId="33" borderId="37" xfId="234" applyNumberFormat="1" applyFont="1" applyFill="1" applyBorder="1" applyAlignment="1">
      <alignment vertical="center"/>
      <protection/>
    </xf>
    <xf numFmtId="164" fontId="4" fillId="33" borderId="38" xfId="234" applyNumberFormat="1" applyFont="1" applyFill="1" applyBorder="1" applyAlignment="1">
      <alignment vertical="center"/>
      <protection/>
    </xf>
    <xf numFmtId="0" fontId="4" fillId="33" borderId="39" xfId="234" applyFont="1" applyFill="1" applyBorder="1" applyAlignment="1">
      <alignment horizontal="left" vertical="center" indent="1"/>
      <protection/>
    </xf>
    <xf numFmtId="164" fontId="4" fillId="33" borderId="39" xfId="234" applyNumberFormat="1" applyFont="1" applyFill="1" applyBorder="1" applyAlignment="1">
      <alignment vertical="center"/>
      <protection/>
    </xf>
    <xf numFmtId="164" fontId="4" fillId="33" borderId="40" xfId="234" applyNumberFormat="1" applyFont="1" applyFill="1" applyBorder="1" applyAlignment="1">
      <alignment vertical="center"/>
      <protection/>
    </xf>
    <xf numFmtId="0" fontId="4" fillId="33" borderId="41" xfId="234" applyFont="1" applyFill="1" applyBorder="1" applyAlignment="1">
      <alignment horizontal="right" vertical="center"/>
      <protection/>
    </xf>
    <xf numFmtId="0" fontId="4" fillId="33" borderId="42" xfId="234" applyFont="1" applyFill="1" applyBorder="1" applyAlignment="1">
      <alignment horizontal="left" vertical="center" indent="1"/>
      <protection/>
    </xf>
    <xf numFmtId="164" fontId="4" fillId="33" borderId="42" xfId="234" applyNumberFormat="1" applyFont="1" applyFill="1" applyBorder="1" applyAlignment="1">
      <alignment vertical="center"/>
      <protection/>
    </xf>
    <xf numFmtId="164" fontId="4" fillId="33" borderId="43" xfId="234" applyNumberFormat="1" applyFont="1" applyFill="1" applyBorder="1" applyAlignment="1">
      <alignment vertical="center"/>
      <protection/>
    </xf>
    <xf numFmtId="164" fontId="3" fillId="33" borderId="44" xfId="234" applyNumberFormat="1" applyFont="1" applyFill="1" applyBorder="1" applyAlignment="1">
      <alignment vertical="center"/>
      <protection/>
    </xf>
    <xf numFmtId="164" fontId="3" fillId="33" borderId="45" xfId="234" applyNumberFormat="1" applyFont="1" applyFill="1" applyBorder="1" applyAlignment="1">
      <alignment vertical="center"/>
      <protection/>
    </xf>
    <xf numFmtId="164" fontId="3" fillId="33" borderId="46" xfId="234" applyNumberFormat="1" applyFont="1" applyFill="1" applyBorder="1" applyAlignment="1">
      <alignment vertical="center"/>
      <protection/>
    </xf>
    <xf numFmtId="0" fontId="68" fillId="0" borderId="0" xfId="234" applyFont="1" applyAlignment="1">
      <alignment vertical="center"/>
      <protection/>
    </xf>
    <xf numFmtId="0" fontId="60" fillId="0" borderId="0" xfId="234" applyFont="1" applyAlignment="1">
      <alignment vertical="center"/>
      <protection/>
    </xf>
    <xf numFmtId="0" fontId="62" fillId="0" borderId="17" xfId="0" applyFont="1" applyBorder="1" applyAlignment="1">
      <alignment vertical="center"/>
    </xf>
    <xf numFmtId="0" fontId="62" fillId="0" borderId="18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173" fontId="4" fillId="0" borderId="18" xfId="234" applyNumberFormat="1" applyFont="1" applyBorder="1" applyAlignment="1">
      <alignment vertical="center"/>
      <protection/>
    </xf>
    <xf numFmtId="173" fontId="4" fillId="0" borderId="15" xfId="234" applyNumberFormat="1" applyFont="1" applyBorder="1" applyAlignment="1">
      <alignment vertical="center"/>
      <protection/>
    </xf>
    <xf numFmtId="0" fontId="62" fillId="0" borderId="23" xfId="0" applyFont="1" applyBorder="1" applyAlignment="1">
      <alignment/>
    </xf>
    <xf numFmtId="0" fontId="62" fillId="0" borderId="22" xfId="0" applyFont="1" applyBorder="1" applyAlignment="1">
      <alignment/>
    </xf>
    <xf numFmtId="0" fontId="62" fillId="0" borderId="24" xfId="0" applyFont="1" applyBorder="1" applyAlignment="1">
      <alignment/>
    </xf>
    <xf numFmtId="164" fontId="60" fillId="0" borderId="35" xfId="0" applyNumberFormat="1" applyFont="1" applyBorder="1" applyAlignment="1">
      <alignment/>
    </xf>
    <xf numFmtId="0" fontId="69" fillId="0" borderId="47" xfId="0" applyFont="1" applyBorder="1" applyAlignment="1">
      <alignment horizontal="center" vertical="center" wrapText="1"/>
    </xf>
    <xf numFmtId="173" fontId="4" fillId="0" borderId="47" xfId="234" applyNumberFormat="1" applyFont="1" applyBorder="1" applyAlignment="1">
      <alignment horizontal="center" vertical="center" wrapText="1"/>
      <protection/>
    </xf>
    <xf numFmtId="0" fontId="71" fillId="0" borderId="0" xfId="234" applyFont="1" applyAlignment="1">
      <alignment horizontal="center" vertical="center"/>
      <protection/>
    </xf>
    <xf numFmtId="0" fontId="71" fillId="0" borderId="0" xfId="234" applyFont="1" applyAlignment="1">
      <alignment vertical="center"/>
      <protection/>
    </xf>
    <xf numFmtId="0" fontId="7" fillId="0" borderId="0" xfId="295" applyFont="1" applyAlignment="1">
      <alignment horizontal="justify" vertical="top" wrapText="1"/>
      <protection/>
    </xf>
    <xf numFmtId="0" fontId="7" fillId="0" borderId="0" xfId="295" applyFont="1" applyAlignment="1">
      <alignment horizontal="justify" vertical="top" wrapText="1"/>
      <protection/>
    </xf>
    <xf numFmtId="0" fontId="7" fillId="0" borderId="0" xfId="234" applyFont="1" applyAlignment="1">
      <alignment horizontal="left" vertical="top"/>
      <protection/>
    </xf>
    <xf numFmtId="0" fontId="7" fillId="0" borderId="0" xfId="295" applyFont="1" applyAlignment="1">
      <alignment horizontal="left" vertical="top" wrapText="1"/>
      <protection/>
    </xf>
    <xf numFmtId="0" fontId="5" fillId="0" borderId="0" xfId="234" applyFont="1" applyAlignment="1">
      <alignment horizontal="center" vertical="center" wrapText="1"/>
      <protection/>
    </xf>
    <xf numFmtId="0" fontId="6" fillId="0" borderId="0" xfId="234" applyFont="1" applyAlignment="1">
      <alignment horizontal="center" vertical="center" wrapText="1"/>
      <protection/>
    </xf>
    <xf numFmtId="0" fontId="4" fillId="34" borderId="48" xfId="234" applyFont="1" applyFill="1" applyBorder="1" applyAlignment="1">
      <alignment horizontal="left" vertical="center" wrapText="1" indent="1"/>
      <protection/>
    </xf>
    <xf numFmtId="0" fontId="4" fillId="34" borderId="49" xfId="234" applyFont="1" applyFill="1" applyBorder="1" applyAlignment="1">
      <alignment horizontal="left" vertical="center" wrapText="1" indent="1"/>
      <protection/>
    </xf>
    <xf numFmtId="0" fontId="4" fillId="34" borderId="32" xfId="234" applyFont="1" applyFill="1" applyBorder="1" applyAlignment="1">
      <alignment horizontal="center" vertical="center" wrapText="1"/>
      <protection/>
    </xf>
    <xf numFmtId="0" fontId="4" fillId="34" borderId="34" xfId="234" applyFont="1" applyFill="1" applyBorder="1" applyAlignment="1">
      <alignment horizontal="center" vertical="center" wrapText="1"/>
      <protection/>
    </xf>
    <xf numFmtId="0" fontId="4" fillId="34" borderId="16" xfId="234" applyFont="1" applyFill="1" applyBorder="1" applyAlignment="1">
      <alignment horizontal="center" vertical="center"/>
      <protection/>
    </xf>
    <xf numFmtId="0" fontId="4" fillId="34" borderId="47" xfId="234" applyFont="1" applyFill="1" applyBorder="1" applyAlignment="1">
      <alignment horizontal="center" vertical="center"/>
      <protection/>
    </xf>
    <xf numFmtId="0" fontId="4" fillId="34" borderId="28" xfId="234" applyFont="1" applyFill="1" applyBorder="1" applyAlignment="1">
      <alignment horizontal="center" vertical="center"/>
      <protection/>
    </xf>
    <xf numFmtId="0" fontId="4" fillId="34" borderId="30" xfId="234" applyFont="1" applyFill="1" applyBorder="1" applyAlignment="1">
      <alignment horizontal="center" vertical="center"/>
      <protection/>
    </xf>
    <xf numFmtId="0" fontId="4" fillId="34" borderId="47" xfId="234" applyFont="1" applyFill="1" applyBorder="1" applyAlignment="1">
      <alignment horizontal="center" vertical="center" wrapText="1"/>
      <protection/>
    </xf>
    <xf numFmtId="0" fontId="4" fillId="34" borderId="50" xfId="234" applyFont="1" applyFill="1" applyBorder="1" applyAlignment="1">
      <alignment horizontal="center" vertical="center"/>
      <protection/>
    </xf>
    <xf numFmtId="0" fontId="4" fillId="34" borderId="51" xfId="234" applyFont="1" applyFill="1" applyBorder="1" applyAlignment="1">
      <alignment horizontal="center" vertical="center"/>
      <protection/>
    </xf>
    <xf numFmtId="0" fontId="72" fillId="0" borderId="0" xfId="234" applyFont="1" applyAlignment="1">
      <alignment horizontal="center" textRotation="180"/>
      <protection/>
    </xf>
    <xf numFmtId="49" fontId="5" fillId="0" borderId="0" xfId="234" applyNumberFormat="1" applyFont="1" applyAlignment="1">
      <alignment horizontal="center" vertical="center" wrapText="1"/>
      <protection/>
    </xf>
    <xf numFmtId="49" fontId="6" fillId="0" borderId="0" xfId="234" applyNumberFormat="1" applyFont="1" applyAlignment="1">
      <alignment horizontal="center" vertical="center" wrapText="1"/>
      <protection/>
    </xf>
    <xf numFmtId="0" fontId="60" fillId="0" borderId="52" xfId="0" applyFont="1" applyBorder="1" applyAlignment="1">
      <alignment horizontal="center"/>
    </xf>
    <xf numFmtId="0" fontId="4" fillId="34" borderId="53" xfId="234" applyFont="1" applyFill="1" applyBorder="1" applyAlignment="1">
      <alignment horizontal="center" textRotation="90" wrapText="1"/>
      <protection/>
    </xf>
    <xf numFmtId="0" fontId="4" fillId="34" borderId="25" xfId="234" applyFont="1" applyFill="1" applyBorder="1" applyAlignment="1">
      <alignment horizontal="center" textRotation="90" wrapText="1"/>
      <protection/>
    </xf>
    <xf numFmtId="0" fontId="73" fillId="0" borderId="0" xfId="0" applyFont="1" applyAlignment="1">
      <alignment horizontal="center" wrapText="1"/>
    </xf>
    <xf numFmtId="0" fontId="60" fillId="33" borderId="54" xfId="0" applyFont="1" applyFill="1" applyBorder="1" applyAlignment="1">
      <alignment horizontal="right" vertical="center"/>
    </xf>
    <xf numFmtId="0" fontId="60" fillId="33" borderId="20" xfId="0" applyFont="1" applyFill="1" applyBorder="1" applyAlignment="1">
      <alignment horizontal="right" vertical="center"/>
    </xf>
    <xf numFmtId="0" fontId="60" fillId="33" borderId="55" xfId="0" applyFont="1" applyFill="1" applyBorder="1" applyAlignment="1">
      <alignment horizontal="right" vertical="center"/>
    </xf>
    <xf numFmtId="0" fontId="4" fillId="0" borderId="20" xfId="234" applyFont="1" applyBorder="1" applyAlignment="1">
      <alignment horizontal="right" vertical="center"/>
      <protection/>
    </xf>
    <xf numFmtId="0" fontId="4" fillId="33" borderId="54" xfId="234" applyFont="1" applyFill="1" applyBorder="1" applyAlignment="1">
      <alignment horizontal="right" vertical="center"/>
      <protection/>
    </xf>
    <xf numFmtId="0" fontId="4" fillId="33" borderId="20" xfId="234" applyFont="1" applyFill="1" applyBorder="1" applyAlignment="1">
      <alignment horizontal="right" vertical="center"/>
      <protection/>
    </xf>
    <xf numFmtId="0" fontId="4" fillId="33" borderId="55" xfId="234" applyFont="1" applyFill="1" applyBorder="1" applyAlignment="1">
      <alignment horizontal="right" vertical="center"/>
      <protection/>
    </xf>
    <xf numFmtId="0" fontId="60" fillId="0" borderId="20" xfId="0" applyFont="1" applyBorder="1" applyAlignment="1">
      <alignment horizontal="right" vertical="center"/>
    </xf>
  </cellXfs>
  <cellStyles count="33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Comma" xfId="131"/>
    <cellStyle name="Comma [0]" xfId="132"/>
    <cellStyle name="Currency" xfId="133"/>
    <cellStyle name="Currency [0]" xfId="134"/>
    <cellStyle name="Neutral" xfId="135"/>
    <cellStyle name="Normal 17 2" xfId="136"/>
    <cellStyle name="Normal 17 3" xfId="137"/>
    <cellStyle name="Normal 18 2" xfId="138"/>
    <cellStyle name="Normal 18 3" xfId="139"/>
    <cellStyle name="Normal 19 2" xfId="140"/>
    <cellStyle name="Normal 19 3" xfId="141"/>
    <cellStyle name="Normal 2" xfId="142"/>
    <cellStyle name="Normal 2 10" xfId="143"/>
    <cellStyle name="Normal 2 11" xfId="144"/>
    <cellStyle name="Normal 2 12" xfId="145"/>
    <cellStyle name="Normal 2 12 2" xfId="146"/>
    <cellStyle name="Normal 2 12 3" xfId="147"/>
    <cellStyle name="Normal 2 12 4" xfId="148"/>
    <cellStyle name="Normal 2 12 5" xfId="149"/>
    <cellStyle name="Normal 2 12_03 0_Recha._ Aseg._Dev._y Repa. propues." xfId="150"/>
    <cellStyle name="Normal 2 13" xfId="151"/>
    <cellStyle name="Normal 2 13 2" xfId="152"/>
    <cellStyle name="Normal 2 13 3" xfId="153"/>
    <cellStyle name="Normal 2 13 4" xfId="154"/>
    <cellStyle name="Normal 2 13 5" xfId="155"/>
    <cellStyle name="Normal 2 13_03 0_Recha._ Aseg._Dev._y Repa. propues." xfId="156"/>
    <cellStyle name="Normal 2 14" xfId="157"/>
    <cellStyle name="Normal 2 14 2" xfId="158"/>
    <cellStyle name="Normal 2 14 3" xfId="159"/>
    <cellStyle name="Normal 2 14 4" xfId="160"/>
    <cellStyle name="Normal 2 14 5" xfId="161"/>
    <cellStyle name="Normal 2 14_03 0_Recha._ Aseg._Dev._y Repa. propues." xfId="162"/>
    <cellStyle name="Normal 2 15" xfId="163"/>
    <cellStyle name="Normal 2 16" xfId="164"/>
    <cellStyle name="Normal 2 16 2" xfId="165"/>
    <cellStyle name="Normal 2 16 3" xfId="166"/>
    <cellStyle name="Normal 2 16 4" xfId="167"/>
    <cellStyle name="Normal 2 16_03 0_Recha._ Aseg._Dev._y Repa. propues." xfId="168"/>
    <cellStyle name="Normal 2 17" xfId="169"/>
    <cellStyle name="Normal 2 17 2" xfId="170"/>
    <cellStyle name="Normal 2 17 3" xfId="171"/>
    <cellStyle name="Normal 2 17 4" xfId="172"/>
    <cellStyle name="Normal 2 17_03 0_Recha._ Aseg._Dev._y Repa. propues." xfId="173"/>
    <cellStyle name="Normal 2 18" xfId="174"/>
    <cellStyle name="Normal 2 19" xfId="175"/>
    <cellStyle name="Normal 2 2" xfId="176"/>
    <cellStyle name="Normal 2 2 2" xfId="177"/>
    <cellStyle name="Normal 2 2 3" xfId="178"/>
    <cellStyle name="Normal 2 2 4" xfId="179"/>
    <cellStyle name="Normal 2 2 5" xfId="180"/>
    <cellStyle name="Normal 2 2 6" xfId="181"/>
    <cellStyle name="Normal 2 2 7" xfId="182"/>
    <cellStyle name="Normal 2 2 8" xfId="183"/>
    <cellStyle name="Normal 2 2_03 0_Recha._ Aseg._Dev._y Repa. propues." xfId="184"/>
    <cellStyle name="Normal 2 20" xfId="185"/>
    <cellStyle name="Normal 2 21" xfId="186"/>
    <cellStyle name="Normal 2 22" xfId="187"/>
    <cellStyle name="Normal 2 23" xfId="188"/>
    <cellStyle name="Normal 2 24" xfId="189"/>
    <cellStyle name="Normal 2 24 2" xfId="190"/>
    <cellStyle name="Normal 2 25" xfId="191"/>
    <cellStyle name="Normal 2 25 2" xfId="192"/>
    <cellStyle name="Normal 2 26" xfId="193"/>
    <cellStyle name="Normal 2 26 2" xfId="194"/>
    <cellStyle name="Normal 2 27" xfId="195"/>
    <cellStyle name="Normal 2 3" xfId="196"/>
    <cellStyle name="Normal 2 3 2" xfId="197"/>
    <cellStyle name="Normal 2 3 3" xfId="198"/>
    <cellStyle name="Normal 2 3 4" xfId="199"/>
    <cellStyle name="Normal 2 3 5" xfId="200"/>
    <cellStyle name="Normal 2 3 6" xfId="201"/>
    <cellStyle name="Normal 2 3 7" xfId="202"/>
    <cellStyle name="Normal 2 3 8" xfId="203"/>
    <cellStyle name="Normal 2 3_03 0_Recha._ Aseg._Dev._y Repa. propues." xfId="204"/>
    <cellStyle name="Normal 2 4" xfId="205"/>
    <cellStyle name="Normal 2 5" xfId="206"/>
    <cellStyle name="Normal 2 6" xfId="207"/>
    <cellStyle name="Normal 2 7" xfId="208"/>
    <cellStyle name="Normal 2 8" xfId="209"/>
    <cellStyle name="Normal 2 9" xfId="210"/>
    <cellStyle name="Normal 21 2" xfId="211"/>
    <cellStyle name="Normal 21 3" xfId="212"/>
    <cellStyle name="Normal 22 2" xfId="213"/>
    <cellStyle name="Normal 22 3" xfId="214"/>
    <cellStyle name="Normal 23 2" xfId="215"/>
    <cellStyle name="Normal 23 3" xfId="216"/>
    <cellStyle name="Normal 3" xfId="217"/>
    <cellStyle name="Normal 3 10" xfId="218"/>
    <cellStyle name="Normal 3 11" xfId="219"/>
    <cellStyle name="Normal 3 2" xfId="220"/>
    <cellStyle name="Normal 3 3" xfId="221"/>
    <cellStyle name="Normal 3 4" xfId="222"/>
    <cellStyle name="Normal 3 5" xfId="223"/>
    <cellStyle name="Normal 3 6" xfId="224"/>
    <cellStyle name="Normal 3 6 2" xfId="225"/>
    <cellStyle name="Normal 3 6 3" xfId="226"/>
    <cellStyle name="Normal 3 6 4" xfId="227"/>
    <cellStyle name="Normal 3 6_03 0_Recha._ Aseg._Dev._y Repa. propues." xfId="228"/>
    <cellStyle name="Normal 3 7" xfId="229"/>
    <cellStyle name="Normal 3 8" xfId="230"/>
    <cellStyle name="Normal 3 9" xfId="231"/>
    <cellStyle name="Normal 39 2" xfId="232"/>
    <cellStyle name="Normal 4" xfId="233"/>
    <cellStyle name="Normal 4 10" xfId="234"/>
    <cellStyle name="Normal 4 11" xfId="235"/>
    <cellStyle name="Normal 4 12" xfId="236"/>
    <cellStyle name="Normal 4 13" xfId="237"/>
    <cellStyle name="Normal 4 14" xfId="238"/>
    <cellStyle name="Normal 4 15" xfId="239"/>
    <cellStyle name="Normal 4 16" xfId="240"/>
    <cellStyle name="Normal 4 17" xfId="241"/>
    <cellStyle name="Normal 4 18" xfId="242"/>
    <cellStyle name="Normal 4 19" xfId="243"/>
    <cellStyle name="Normal 4 2" xfId="244"/>
    <cellStyle name="Normal 4 20" xfId="245"/>
    <cellStyle name="Normal 4 21" xfId="246"/>
    <cellStyle name="Normal 4 22" xfId="247"/>
    <cellStyle name="Normal 4 23" xfId="248"/>
    <cellStyle name="Normal 4 3" xfId="249"/>
    <cellStyle name="Normal 4 4" xfId="250"/>
    <cellStyle name="Normal 4 5" xfId="251"/>
    <cellStyle name="Normal 4 6" xfId="252"/>
    <cellStyle name="Normal 4 7" xfId="253"/>
    <cellStyle name="Normal 4 8" xfId="254"/>
    <cellStyle name="Normal 4 9" xfId="255"/>
    <cellStyle name="Normal 5 10" xfId="256"/>
    <cellStyle name="Normal 5 11" xfId="257"/>
    <cellStyle name="Normal 5 2" xfId="258"/>
    <cellStyle name="Normal 5 3" xfId="259"/>
    <cellStyle name="Normal 5 4" xfId="260"/>
    <cellStyle name="Normal 5 5" xfId="261"/>
    <cellStyle name="Normal 5 6" xfId="262"/>
    <cellStyle name="Normal 5 6 2" xfId="263"/>
    <cellStyle name="Normal 5 6 3" xfId="264"/>
    <cellStyle name="Normal 5 6 4" xfId="265"/>
    <cellStyle name="Normal 5 6 5" xfId="266"/>
    <cellStyle name="Normal 5 6_03 0_Recha._ Aseg._Dev._y Repa. propues." xfId="267"/>
    <cellStyle name="Normal 5 7" xfId="268"/>
    <cellStyle name="Normal 5 7 2" xfId="269"/>
    <cellStyle name="Normal 5 7 3" xfId="270"/>
    <cellStyle name="Normal 5 7 4" xfId="271"/>
    <cellStyle name="Normal 5 7 5" xfId="272"/>
    <cellStyle name="Normal 5 7_03 0_Recha._ Aseg._Dev._y Repa. propues." xfId="273"/>
    <cellStyle name="Normal 5 8" xfId="274"/>
    <cellStyle name="Normal 5 8 2" xfId="275"/>
    <cellStyle name="Normal 5 8 3" xfId="276"/>
    <cellStyle name="Normal 5 8 4" xfId="277"/>
    <cellStyle name="Normal 5 8 5" xfId="278"/>
    <cellStyle name="Normal 5 8_03 0_Recha._ Aseg._Dev._y Repa. propues." xfId="279"/>
    <cellStyle name="Normal 5 9" xfId="280"/>
    <cellStyle name="Normal 6 2" xfId="281"/>
    <cellStyle name="Normal 6 3" xfId="282"/>
    <cellStyle name="Normal 7 2" xfId="283"/>
    <cellStyle name="Normal 7 3" xfId="284"/>
    <cellStyle name="Normal 7 4" xfId="285"/>
    <cellStyle name="Normal 7 5" xfId="286"/>
    <cellStyle name="Normal 7 6" xfId="287"/>
    <cellStyle name="Normal 7 7" xfId="288"/>
    <cellStyle name="Normal 8 2" xfId="289"/>
    <cellStyle name="Normal 8 3" xfId="290"/>
    <cellStyle name="Normal 8 4" xfId="291"/>
    <cellStyle name="Normal 8 5" xfId="292"/>
    <cellStyle name="Normal 8 6" xfId="293"/>
    <cellStyle name="Normal 8 7" xfId="294"/>
    <cellStyle name="Normal_EXP-RECH-DEP 2" xfId="295"/>
    <cellStyle name="Notas" xfId="296"/>
    <cellStyle name="Notas 10" xfId="297"/>
    <cellStyle name="Notas 10 2" xfId="298"/>
    <cellStyle name="Notas 11" xfId="299"/>
    <cellStyle name="Notas 11 2" xfId="300"/>
    <cellStyle name="Notas 12" xfId="301"/>
    <cellStyle name="Notas 12 2" xfId="302"/>
    <cellStyle name="Notas 13" xfId="303"/>
    <cellStyle name="Notas 14" xfId="304"/>
    <cellStyle name="Notas 15" xfId="305"/>
    <cellStyle name="Notas 16" xfId="306"/>
    <cellStyle name="Notas 17" xfId="307"/>
    <cellStyle name="Notas 18" xfId="308"/>
    <cellStyle name="Notas 19" xfId="309"/>
    <cellStyle name="Notas 2" xfId="310"/>
    <cellStyle name="Notas 2 2" xfId="311"/>
    <cellStyle name="Notas 20" xfId="312"/>
    <cellStyle name="Notas 21" xfId="313"/>
    <cellStyle name="Notas 22" xfId="314"/>
    <cellStyle name="Notas 23" xfId="315"/>
    <cellStyle name="Notas 24" xfId="316"/>
    <cellStyle name="Notas 25" xfId="317"/>
    <cellStyle name="Notas 26" xfId="318"/>
    <cellStyle name="Notas 27" xfId="319"/>
    <cellStyle name="Notas 28" xfId="320"/>
    <cellStyle name="Notas 29" xfId="321"/>
    <cellStyle name="Notas 3" xfId="322"/>
    <cellStyle name="Notas 3 2" xfId="323"/>
    <cellStyle name="Notas 30" xfId="324"/>
    <cellStyle name="Notas 31" xfId="325"/>
    <cellStyle name="Notas 32" xfId="326"/>
    <cellStyle name="Notas 4" xfId="327"/>
    <cellStyle name="Notas 4 2" xfId="328"/>
    <cellStyle name="Notas 5" xfId="329"/>
    <cellStyle name="Notas 5 2" xfId="330"/>
    <cellStyle name="Notas 6" xfId="331"/>
    <cellStyle name="Notas 6 2" xfId="332"/>
    <cellStyle name="Notas 7" xfId="333"/>
    <cellStyle name="Notas 7 2" xfId="334"/>
    <cellStyle name="Notas 8" xfId="335"/>
    <cellStyle name="Notas 8 2" xfId="336"/>
    <cellStyle name="Notas 9" xfId="337"/>
    <cellStyle name="Notas 9 2" xfId="338"/>
    <cellStyle name="Percent" xfId="339"/>
    <cellStyle name="Salida" xfId="340"/>
    <cellStyle name="Texto de advertencia" xfId="341"/>
    <cellStyle name="Texto explicativo" xfId="342"/>
    <cellStyle name="Título" xfId="343"/>
    <cellStyle name="Título 2" xfId="344"/>
    <cellStyle name="Título 3" xfId="345"/>
    <cellStyle name="Total" xfId="346"/>
  </cellStyles>
  <dxfs count="9"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uadro4.1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"/>
    </sheetNames>
    <sheetDataSet>
      <sheetData sheetId="0">
        <row r="5">
          <cell r="C5" t="str">
            <v>Acciones</v>
          </cell>
          <cell r="D5" t="str">
            <v>Enero</v>
          </cell>
          <cell r="E5" t="str">
            <v>Febrero</v>
          </cell>
          <cell r="F5" t="str">
            <v>Marzo</v>
          </cell>
          <cell r="G5" t="str">
            <v>Abril</v>
          </cell>
          <cell r="H5" t="str">
            <v>Mayo</v>
          </cell>
          <cell r="I5" t="str">
            <v>Junio</v>
          </cell>
          <cell r="J5" t="str">
            <v>Julio</v>
          </cell>
          <cell r="K5" t="str">
            <v>Agosto</v>
          </cell>
          <cell r="L5" t="str">
            <v>Septiembre</v>
          </cell>
          <cell r="M5" t="str">
            <v>Octubre</v>
          </cell>
          <cell r="N5" t="str">
            <v>Noviembre</v>
          </cell>
          <cell r="O5" t="str">
            <v>Diciembre</v>
          </cell>
          <cell r="Q5" t="str">
            <v>Total</v>
          </cell>
        </row>
        <row r="8">
          <cell r="Q8">
            <v>237538</v>
          </cell>
        </row>
        <row r="11">
          <cell r="Q11">
            <v>127254</v>
          </cell>
        </row>
        <row r="12">
          <cell r="Q12">
            <v>6</v>
          </cell>
        </row>
        <row r="13">
          <cell r="Q13">
            <v>5</v>
          </cell>
        </row>
        <row r="14">
          <cell r="Q14">
            <v>6899</v>
          </cell>
        </row>
        <row r="15">
          <cell r="Q15">
            <v>4</v>
          </cell>
        </row>
        <row r="18">
          <cell r="Q18">
            <v>1304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9"/>
    </sheetNames>
    <sheetDataSet>
      <sheetData sheetId="0">
        <row r="12">
          <cell r="D12">
            <v>418</v>
          </cell>
          <cell r="E12">
            <v>10</v>
          </cell>
          <cell r="F12">
            <v>13206</v>
          </cell>
          <cell r="G12">
            <v>318</v>
          </cell>
          <cell r="H12">
            <v>451</v>
          </cell>
          <cell r="I12">
            <v>100</v>
          </cell>
          <cell r="J12">
            <v>672</v>
          </cell>
          <cell r="K12">
            <v>817</v>
          </cell>
          <cell r="L12">
            <v>1851</v>
          </cell>
          <cell r="M12">
            <v>29</v>
          </cell>
          <cell r="N12">
            <v>1183</v>
          </cell>
          <cell r="O12">
            <v>76</v>
          </cell>
          <cell r="P12">
            <v>35</v>
          </cell>
          <cell r="Q12">
            <v>2326</v>
          </cell>
          <cell r="R12">
            <v>198</v>
          </cell>
          <cell r="S12">
            <v>1106</v>
          </cell>
          <cell r="T12">
            <v>195</v>
          </cell>
          <cell r="U12">
            <v>19</v>
          </cell>
          <cell r="V12">
            <v>119</v>
          </cell>
          <cell r="W12">
            <v>207</v>
          </cell>
          <cell r="X12">
            <v>377</v>
          </cell>
          <cell r="Y12">
            <v>232</v>
          </cell>
        </row>
        <row r="22">
          <cell r="D22">
            <v>0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29</v>
          </cell>
          <cell r="O22">
            <v>0</v>
          </cell>
          <cell r="P22">
            <v>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10"/>
    </sheetNames>
    <sheetDataSet>
      <sheetData sheetId="0">
        <row r="12">
          <cell r="D12">
            <v>414</v>
          </cell>
          <cell r="E12">
            <v>30</v>
          </cell>
          <cell r="F12">
            <v>12780</v>
          </cell>
          <cell r="G12">
            <v>248</v>
          </cell>
          <cell r="H12">
            <v>450</v>
          </cell>
          <cell r="I12">
            <v>200</v>
          </cell>
          <cell r="J12">
            <v>315</v>
          </cell>
          <cell r="K12">
            <v>550</v>
          </cell>
          <cell r="L12">
            <v>2258</v>
          </cell>
          <cell r="M12">
            <v>0</v>
          </cell>
          <cell r="N12">
            <v>1179</v>
          </cell>
          <cell r="O12">
            <v>153</v>
          </cell>
          <cell r="P12">
            <v>17</v>
          </cell>
          <cell r="Q12">
            <v>1869</v>
          </cell>
          <cell r="R12">
            <v>277</v>
          </cell>
          <cell r="S12">
            <v>1150</v>
          </cell>
          <cell r="T12">
            <v>175</v>
          </cell>
          <cell r="U12">
            <v>110</v>
          </cell>
          <cell r="V12">
            <v>160</v>
          </cell>
          <cell r="W12">
            <v>485</v>
          </cell>
          <cell r="X12">
            <v>288</v>
          </cell>
          <cell r="Y12">
            <v>416</v>
          </cell>
        </row>
        <row r="15">
          <cell r="D15">
            <v>414</v>
          </cell>
          <cell r="E15">
            <v>30</v>
          </cell>
          <cell r="F15">
            <v>1444</v>
          </cell>
          <cell r="G15">
            <v>248</v>
          </cell>
          <cell r="H15">
            <v>450</v>
          </cell>
          <cell r="I15">
            <v>200</v>
          </cell>
          <cell r="J15">
            <v>315</v>
          </cell>
          <cell r="K15">
            <v>550</v>
          </cell>
          <cell r="L15">
            <v>2258</v>
          </cell>
          <cell r="M15">
            <v>0</v>
          </cell>
          <cell r="N15">
            <v>1179</v>
          </cell>
          <cell r="O15">
            <v>153</v>
          </cell>
          <cell r="P15">
            <v>17</v>
          </cell>
          <cell r="Q15">
            <v>1869</v>
          </cell>
          <cell r="R15">
            <v>277</v>
          </cell>
          <cell r="S15">
            <v>1150</v>
          </cell>
          <cell r="T15">
            <v>175</v>
          </cell>
          <cell r="U15">
            <v>110</v>
          </cell>
          <cell r="V15">
            <v>160</v>
          </cell>
          <cell r="W15">
            <v>485</v>
          </cell>
          <cell r="X15">
            <v>288</v>
          </cell>
          <cell r="Y15">
            <v>416</v>
          </cell>
        </row>
        <row r="16">
          <cell r="D16">
            <v>0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152</v>
          </cell>
          <cell r="P18">
            <v>15</v>
          </cell>
          <cell r="Q18">
            <v>0</v>
          </cell>
          <cell r="R18">
            <v>0</v>
          </cell>
          <cell r="S18">
            <v>5</v>
          </cell>
          <cell r="T18">
            <v>165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2">
          <cell r="D22">
            <v>1</v>
          </cell>
          <cell r="E22">
            <v>15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</v>
          </cell>
          <cell r="M22">
            <v>0</v>
          </cell>
          <cell r="N22">
            <v>2</v>
          </cell>
          <cell r="O22">
            <v>0</v>
          </cell>
          <cell r="P22">
            <v>1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</v>
          </cell>
          <cell r="W22">
            <v>0</v>
          </cell>
          <cell r="X22">
            <v>0</v>
          </cell>
          <cell r="Y22">
            <v>27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11"/>
    </sheetNames>
    <sheetDataSet>
      <sheetData sheetId="0">
        <row r="12">
          <cell r="D12">
            <v>211</v>
          </cell>
          <cell r="E12">
            <v>11</v>
          </cell>
          <cell r="F12">
            <v>12787</v>
          </cell>
          <cell r="G12">
            <v>241</v>
          </cell>
          <cell r="H12">
            <v>162</v>
          </cell>
          <cell r="I12">
            <v>71</v>
          </cell>
          <cell r="J12">
            <v>400</v>
          </cell>
          <cell r="K12">
            <v>65</v>
          </cell>
          <cell r="L12">
            <v>1527</v>
          </cell>
          <cell r="M12">
            <v>0</v>
          </cell>
          <cell r="N12">
            <v>988</v>
          </cell>
          <cell r="O12">
            <v>179</v>
          </cell>
          <cell r="P12">
            <v>108</v>
          </cell>
          <cell r="Q12">
            <v>1780</v>
          </cell>
          <cell r="R12">
            <v>230</v>
          </cell>
          <cell r="S12">
            <v>1383</v>
          </cell>
          <cell r="T12">
            <v>237</v>
          </cell>
          <cell r="U12">
            <v>21</v>
          </cell>
          <cell r="V12">
            <v>148</v>
          </cell>
          <cell r="W12">
            <v>692</v>
          </cell>
          <cell r="X12">
            <v>258</v>
          </cell>
          <cell r="Y12">
            <v>627</v>
          </cell>
        </row>
        <row r="22">
          <cell r="D22">
            <v>0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20</v>
          </cell>
          <cell r="O22">
            <v>0</v>
          </cell>
          <cell r="P22">
            <v>8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12"/>
    </sheetNames>
    <sheetDataSet>
      <sheetData sheetId="0">
        <row r="12">
          <cell r="D12">
            <v>255</v>
          </cell>
          <cell r="E12">
            <v>3</v>
          </cell>
          <cell r="F12">
            <v>11992</v>
          </cell>
          <cell r="G12">
            <v>484</v>
          </cell>
          <cell r="H12">
            <v>175</v>
          </cell>
          <cell r="I12">
            <v>137</v>
          </cell>
          <cell r="J12">
            <v>312</v>
          </cell>
          <cell r="K12">
            <v>338</v>
          </cell>
          <cell r="L12">
            <v>2261</v>
          </cell>
          <cell r="M12">
            <v>0</v>
          </cell>
          <cell r="N12">
            <v>1033</v>
          </cell>
          <cell r="O12">
            <v>185</v>
          </cell>
          <cell r="P12">
            <v>70</v>
          </cell>
          <cell r="Q12">
            <v>1972</v>
          </cell>
          <cell r="R12">
            <v>82</v>
          </cell>
          <cell r="S12">
            <v>673</v>
          </cell>
          <cell r="T12">
            <v>217</v>
          </cell>
          <cell r="U12">
            <v>7</v>
          </cell>
          <cell r="V12">
            <v>98</v>
          </cell>
          <cell r="W12">
            <v>571</v>
          </cell>
          <cell r="X12">
            <v>290</v>
          </cell>
          <cell r="Y12">
            <v>396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160</v>
          </cell>
          <cell r="M22">
            <v>0</v>
          </cell>
          <cell r="N22">
            <v>173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1"/>
    </sheetNames>
    <sheetDataSet>
      <sheetData sheetId="0">
        <row r="12">
          <cell r="D12">
            <v>3848</v>
          </cell>
          <cell r="E12">
            <v>290</v>
          </cell>
          <cell r="F12">
            <v>126257</v>
          </cell>
          <cell r="G12">
            <v>4281</v>
          </cell>
          <cell r="H12">
            <v>3407</v>
          </cell>
          <cell r="I12">
            <v>2254</v>
          </cell>
          <cell r="J12">
            <v>4932</v>
          </cell>
          <cell r="K12">
            <v>4831</v>
          </cell>
          <cell r="L12">
            <v>21490</v>
          </cell>
          <cell r="M12">
            <v>513</v>
          </cell>
          <cell r="N12">
            <v>14166</v>
          </cell>
          <cell r="O12">
            <v>1800</v>
          </cell>
          <cell r="P12">
            <v>997</v>
          </cell>
          <cell r="Q12">
            <v>15651</v>
          </cell>
          <cell r="R12">
            <v>3280</v>
          </cell>
          <cell r="S12">
            <v>9510</v>
          </cell>
          <cell r="T12">
            <v>2661</v>
          </cell>
          <cell r="U12">
            <v>502</v>
          </cell>
          <cell r="V12">
            <v>2001</v>
          </cell>
          <cell r="W12">
            <v>2729</v>
          </cell>
          <cell r="X12">
            <v>6421</v>
          </cell>
          <cell r="Y12">
            <v>5717</v>
          </cell>
        </row>
        <row r="15">
          <cell r="D15">
            <v>3846</v>
          </cell>
          <cell r="E15">
            <v>290</v>
          </cell>
          <cell r="F15">
            <v>17347</v>
          </cell>
          <cell r="G15">
            <v>4281</v>
          </cell>
          <cell r="H15">
            <v>2505</v>
          </cell>
          <cell r="I15">
            <v>2254</v>
          </cell>
          <cell r="J15">
            <v>4923</v>
          </cell>
          <cell r="K15">
            <v>4433</v>
          </cell>
          <cell r="L15">
            <v>21439</v>
          </cell>
          <cell r="M15">
            <v>503</v>
          </cell>
          <cell r="N15">
            <v>14166</v>
          </cell>
          <cell r="O15">
            <v>1800</v>
          </cell>
          <cell r="P15">
            <v>995</v>
          </cell>
          <cell r="Q15">
            <v>15651</v>
          </cell>
          <cell r="R15">
            <v>3280</v>
          </cell>
          <cell r="S15">
            <v>9510</v>
          </cell>
          <cell r="T15">
            <v>2661</v>
          </cell>
          <cell r="U15">
            <v>502</v>
          </cell>
          <cell r="V15">
            <v>2001</v>
          </cell>
          <cell r="W15">
            <v>2729</v>
          </cell>
          <cell r="X15">
            <v>6421</v>
          </cell>
          <cell r="Y15">
            <v>5717</v>
          </cell>
        </row>
        <row r="16">
          <cell r="D16">
            <v>0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3</v>
          </cell>
        </row>
        <row r="17">
          <cell r="D17">
            <v>0</v>
          </cell>
          <cell r="E17">
            <v>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D18">
            <v>0</v>
          </cell>
          <cell r="E18">
            <v>0</v>
          </cell>
          <cell r="F18">
            <v>1547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45</v>
          </cell>
          <cell r="M18">
            <v>399</v>
          </cell>
          <cell r="N18">
            <v>0</v>
          </cell>
          <cell r="O18">
            <v>1723</v>
          </cell>
          <cell r="P18">
            <v>663</v>
          </cell>
          <cell r="Q18">
            <v>0</v>
          </cell>
          <cell r="R18">
            <v>0</v>
          </cell>
          <cell r="S18">
            <v>65</v>
          </cell>
          <cell r="T18">
            <v>2457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D19">
            <v>0</v>
          </cell>
          <cell r="E19">
            <v>0</v>
          </cell>
          <cell r="F19">
            <v>2</v>
          </cell>
          <cell r="G19">
            <v>0</v>
          </cell>
          <cell r="H19">
            <v>0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D20">
            <v>0</v>
          </cell>
          <cell r="E20">
            <v>0</v>
          </cell>
          <cell r="F20">
            <v>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D22">
            <v>83</v>
          </cell>
          <cell r="E22">
            <v>58</v>
          </cell>
          <cell r="F22">
            <v>20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279</v>
          </cell>
          <cell r="M22">
            <v>2</v>
          </cell>
          <cell r="N22">
            <v>465</v>
          </cell>
          <cell r="O22">
            <v>47</v>
          </cell>
          <cell r="P22">
            <v>106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8</v>
          </cell>
          <cell r="W22">
            <v>0</v>
          </cell>
          <cell r="X22">
            <v>0</v>
          </cell>
          <cell r="Y22">
            <v>235</v>
          </cell>
        </row>
        <row r="25">
          <cell r="D25">
            <v>0</v>
          </cell>
          <cell r="E25">
            <v>21</v>
          </cell>
          <cell r="F25">
            <v>141</v>
          </cell>
          <cell r="G25">
            <v>116</v>
          </cell>
          <cell r="H25">
            <v>2</v>
          </cell>
          <cell r="I25">
            <v>0</v>
          </cell>
          <cell r="J25">
            <v>490</v>
          </cell>
          <cell r="K25">
            <v>107</v>
          </cell>
          <cell r="L25">
            <v>0</v>
          </cell>
          <cell r="M25">
            <v>1</v>
          </cell>
          <cell r="N25">
            <v>11</v>
          </cell>
          <cell r="O25">
            <v>24</v>
          </cell>
          <cell r="P25">
            <v>15</v>
          </cell>
          <cell r="Q25">
            <v>262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</v>
          </cell>
          <cell r="W25">
            <v>0</v>
          </cell>
          <cell r="X25">
            <v>3</v>
          </cell>
          <cell r="Y25">
            <v>4</v>
          </cell>
        </row>
        <row r="28">
          <cell r="D28">
            <v>558</v>
          </cell>
          <cell r="E28">
            <v>593</v>
          </cell>
          <cell r="F28">
            <v>2273</v>
          </cell>
          <cell r="G28">
            <v>456</v>
          </cell>
          <cell r="H28">
            <v>242</v>
          </cell>
          <cell r="I28">
            <v>238</v>
          </cell>
          <cell r="J28">
            <v>825</v>
          </cell>
          <cell r="K28">
            <v>507</v>
          </cell>
          <cell r="L28">
            <v>825</v>
          </cell>
          <cell r="M28">
            <v>61</v>
          </cell>
          <cell r="N28">
            <v>506</v>
          </cell>
          <cell r="O28">
            <v>1314</v>
          </cell>
          <cell r="P28">
            <v>1264</v>
          </cell>
          <cell r="Q28">
            <v>1048</v>
          </cell>
          <cell r="R28">
            <v>515</v>
          </cell>
          <cell r="S28">
            <v>849</v>
          </cell>
          <cell r="T28">
            <v>382</v>
          </cell>
          <cell r="U28">
            <v>125</v>
          </cell>
          <cell r="V28">
            <v>289</v>
          </cell>
          <cell r="W28">
            <v>1559</v>
          </cell>
          <cell r="X28">
            <v>757</v>
          </cell>
          <cell r="Y28">
            <v>366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2"/>
    </sheetNames>
    <sheetDataSet>
      <sheetData sheetId="0">
        <row r="12">
          <cell r="D12">
            <v>237</v>
          </cell>
          <cell r="E12">
            <v>30</v>
          </cell>
          <cell r="F12">
            <v>7430</v>
          </cell>
          <cell r="G12">
            <v>184</v>
          </cell>
          <cell r="H12">
            <v>397</v>
          </cell>
          <cell r="I12">
            <v>126</v>
          </cell>
          <cell r="J12">
            <v>42</v>
          </cell>
          <cell r="K12">
            <v>239</v>
          </cell>
          <cell r="L12">
            <v>1678</v>
          </cell>
          <cell r="M12">
            <v>14</v>
          </cell>
          <cell r="N12">
            <v>1883</v>
          </cell>
          <cell r="O12">
            <v>246</v>
          </cell>
          <cell r="P12">
            <v>136</v>
          </cell>
          <cell r="Q12">
            <v>211</v>
          </cell>
          <cell r="R12">
            <v>305</v>
          </cell>
          <cell r="S12">
            <v>423</v>
          </cell>
          <cell r="T12">
            <v>254</v>
          </cell>
          <cell r="U12">
            <v>85</v>
          </cell>
          <cell r="V12">
            <v>178</v>
          </cell>
          <cell r="W12">
            <v>14</v>
          </cell>
          <cell r="X12">
            <v>419</v>
          </cell>
          <cell r="Y12">
            <v>162</v>
          </cell>
        </row>
        <row r="22">
          <cell r="D22">
            <v>9</v>
          </cell>
          <cell r="E22">
            <v>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O22">
            <v>1</v>
          </cell>
          <cell r="P22">
            <v>13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3"/>
    </sheetNames>
    <sheetDataSet>
      <sheetData sheetId="0">
        <row r="12">
          <cell r="D12">
            <v>403</v>
          </cell>
          <cell r="E12">
            <v>31</v>
          </cell>
          <cell r="F12">
            <v>7436</v>
          </cell>
          <cell r="G12">
            <v>536</v>
          </cell>
          <cell r="H12">
            <v>406</v>
          </cell>
          <cell r="I12">
            <v>226</v>
          </cell>
          <cell r="J12">
            <v>168</v>
          </cell>
          <cell r="K12">
            <v>339</v>
          </cell>
          <cell r="L12">
            <v>814</v>
          </cell>
          <cell r="M12">
            <v>41</v>
          </cell>
          <cell r="N12">
            <v>1078</v>
          </cell>
          <cell r="O12">
            <v>148</v>
          </cell>
          <cell r="P12">
            <v>194</v>
          </cell>
          <cell r="Q12">
            <v>337</v>
          </cell>
          <cell r="R12">
            <v>457</v>
          </cell>
          <cell r="S12">
            <v>655</v>
          </cell>
          <cell r="T12">
            <v>210</v>
          </cell>
          <cell r="U12">
            <v>131</v>
          </cell>
          <cell r="V12">
            <v>133</v>
          </cell>
          <cell r="W12">
            <v>19</v>
          </cell>
          <cell r="X12">
            <v>646</v>
          </cell>
          <cell r="Y12">
            <v>206</v>
          </cell>
        </row>
        <row r="22">
          <cell r="D22">
            <v>55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6</v>
          </cell>
          <cell r="O22">
            <v>12</v>
          </cell>
          <cell r="P22">
            <v>30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4"/>
    </sheetNames>
    <sheetDataSet>
      <sheetData sheetId="0">
        <row r="12">
          <cell r="D12">
            <v>487</v>
          </cell>
          <cell r="E12">
            <v>60</v>
          </cell>
          <cell r="F12">
            <v>8687</v>
          </cell>
          <cell r="G12">
            <v>590</v>
          </cell>
          <cell r="H12">
            <v>394</v>
          </cell>
          <cell r="I12">
            <v>87</v>
          </cell>
          <cell r="J12">
            <v>107</v>
          </cell>
          <cell r="K12">
            <v>661</v>
          </cell>
          <cell r="L12">
            <v>979</v>
          </cell>
          <cell r="M12">
            <v>183</v>
          </cell>
          <cell r="N12">
            <v>1264</v>
          </cell>
          <cell r="O12">
            <v>111</v>
          </cell>
          <cell r="P12">
            <v>134</v>
          </cell>
          <cell r="Q12">
            <v>674</v>
          </cell>
          <cell r="R12">
            <v>614</v>
          </cell>
          <cell r="S12">
            <v>713</v>
          </cell>
          <cell r="T12">
            <v>232</v>
          </cell>
          <cell r="U12">
            <v>4</v>
          </cell>
          <cell r="V12">
            <v>332</v>
          </cell>
          <cell r="W12">
            <v>84</v>
          </cell>
          <cell r="X12">
            <v>1352</v>
          </cell>
          <cell r="Y12">
            <v>744</v>
          </cell>
        </row>
        <row r="15">
          <cell r="D15">
            <v>487</v>
          </cell>
          <cell r="E15">
            <v>60</v>
          </cell>
          <cell r="F15">
            <v>2278</v>
          </cell>
          <cell r="G15">
            <v>590</v>
          </cell>
          <cell r="H15">
            <v>304</v>
          </cell>
          <cell r="I15">
            <v>87</v>
          </cell>
          <cell r="J15">
            <v>107</v>
          </cell>
          <cell r="K15">
            <v>568</v>
          </cell>
          <cell r="L15">
            <v>979</v>
          </cell>
          <cell r="M15">
            <v>183</v>
          </cell>
          <cell r="N15">
            <v>1264</v>
          </cell>
          <cell r="O15">
            <v>111</v>
          </cell>
          <cell r="P15">
            <v>134</v>
          </cell>
          <cell r="Q15">
            <v>674</v>
          </cell>
          <cell r="R15">
            <v>614</v>
          </cell>
          <cell r="S15">
            <v>713</v>
          </cell>
          <cell r="T15">
            <v>232</v>
          </cell>
          <cell r="U15">
            <v>4</v>
          </cell>
          <cell r="V15">
            <v>332</v>
          </cell>
          <cell r="W15">
            <v>84</v>
          </cell>
          <cell r="X15">
            <v>1352</v>
          </cell>
          <cell r="Y15">
            <v>744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1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D18">
            <v>0</v>
          </cell>
          <cell r="E18">
            <v>0</v>
          </cell>
          <cell r="F18">
            <v>475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24</v>
          </cell>
          <cell r="M18">
            <v>157</v>
          </cell>
          <cell r="N18">
            <v>0</v>
          </cell>
          <cell r="O18">
            <v>101</v>
          </cell>
          <cell r="P18">
            <v>92</v>
          </cell>
          <cell r="Q18">
            <v>0</v>
          </cell>
          <cell r="R18">
            <v>0</v>
          </cell>
          <cell r="S18">
            <v>4</v>
          </cell>
          <cell r="T18">
            <v>191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2">
          <cell r="D22">
            <v>5</v>
          </cell>
          <cell r="E22">
            <v>11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18</v>
          </cell>
          <cell r="M22">
            <v>0</v>
          </cell>
          <cell r="N22">
            <v>2</v>
          </cell>
          <cell r="O22">
            <v>1</v>
          </cell>
          <cell r="P22">
            <v>20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74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5"/>
    </sheetNames>
    <sheetDataSet>
      <sheetData sheetId="0">
        <row r="12">
          <cell r="D12">
            <v>346</v>
          </cell>
          <cell r="E12">
            <v>24</v>
          </cell>
          <cell r="F12">
            <v>9072</v>
          </cell>
          <cell r="G12">
            <v>372</v>
          </cell>
          <cell r="H12">
            <v>308</v>
          </cell>
          <cell r="I12">
            <v>193</v>
          </cell>
          <cell r="J12">
            <v>210</v>
          </cell>
          <cell r="K12">
            <v>358</v>
          </cell>
          <cell r="L12">
            <v>472</v>
          </cell>
          <cell r="M12">
            <v>83</v>
          </cell>
          <cell r="N12">
            <v>1174</v>
          </cell>
          <cell r="O12">
            <v>172</v>
          </cell>
          <cell r="P12">
            <v>115</v>
          </cell>
          <cell r="Q12">
            <v>480</v>
          </cell>
          <cell r="R12">
            <v>429</v>
          </cell>
          <cell r="S12">
            <v>948</v>
          </cell>
          <cell r="T12">
            <v>218</v>
          </cell>
          <cell r="U12">
            <v>38</v>
          </cell>
          <cell r="V12">
            <v>218</v>
          </cell>
          <cell r="W12">
            <v>72</v>
          </cell>
          <cell r="X12">
            <v>1308</v>
          </cell>
          <cell r="Y12">
            <v>678</v>
          </cell>
        </row>
        <row r="22">
          <cell r="D22">
            <v>3</v>
          </cell>
          <cell r="E22">
            <v>5</v>
          </cell>
          <cell r="F22">
            <v>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17</v>
          </cell>
          <cell r="P22">
            <v>27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</v>
          </cell>
          <cell r="W22">
            <v>0</v>
          </cell>
          <cell r="X22">
            <v>0</v>
          </cell>
          <cell r="Y22">
            <v>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6"/>
    </sheetNames>
    <sheetDataSet>
      <sheetData sheetId="0">
        <row r="12">
          <cell r="D12">
            <v>280</v>
          </cell>
          <cell r="E12">
            <v>32</v>
          </cell>
          <cell r="F12">
            <v>7992</v>
          </cell>
          <cell r="G12">
            <v>230</v>
          </cell>
          <cell r="H12">
            <v>132</v>
          </cell>
          <cell r="I12">
            <v>389</v>
          </cell>
          <cell r="J12">
            <v>771</v>
          </cell>
          <cell r="K12">
            <v>353</v>
          </cell>
          <cell r="L12">
            <v>3603</v>
          </cell>
          <cell r="M12">
            <v>106</v>
          </cell>
          <cell r="N12">
            <v>1146</v>
          </cell>
          <cell r="O12">
            <v>184</v>
          </cell>
          <cell r="P12">
            <v>43</v>
          </cell>
          <cell r="Q12">
            <v>1678</v>
          </cell>
          <cell r="R12">
            <v>263</v>
          </cell>
          <cell r="S12">
            <v>893</v>
          </cell>
          <cell r="T12">
            <v>237</v>
          </cell>
          <cell r="U12">
            <v>15</v>
          </cell>
          <cell r="V12">
            <v>162</v>
          </cell>
          <cell r="W12">
            <v>94</v>
          </cell>
          <cell r="X12">
            <v>576</v>
          </cell>
          <cell r="Y12">
            <v>725</v>
          </cell>
        </row>
        <row r="22">
          <cell r="D22">
            <v>6</v>
          </cell>
          <cell r="E22">
            <v>3</v>
          </cell>
          <cell r="F22">
            <v>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7</v>
          </cell>
          <cell r="P22">
            <v>5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7"/>
    </sheetNames>
    <sheetDataSet>
      <sheetData sheetId="0">
        <row r="12">
          <cell r="D12">
            <v>289</v>
          </cell>
          <cell r="E12">
            <v>21</v>
          </cell>
          <cell r="F12">
            <v>10114</v>
          </cell>
          <cell r="G12">
            <v>277</v>
          </cell>
          <cell r="H12">
            <v>174</v>
          </cell>
          <cell r="I12">
            <v>215</v>
          </cell>
          <cell r="J12">
            <v>681</v>
          </cell>
          <cell r="K12">
            <v>163</v>
          </cell>
          <cell r="L12">
            <v>2426</v>
          </cell>
          <cell r="M12">
            <v>32</v>
          </cell>
          <cell r="N12">
            <v>940</v>
          </cell>
          <cell r="O12">
            <v>172</v>
          </cell>
          <cell r="P12">
            <v>71</v>
          </cell>
          <cell r="Q12">
            <v>1776</v>
          </cell>
          <cell r="R12">
            <v>196</v>
          </cell>
          <cell r="S12">
            <v>511</v>
          </cell>
          <cell r="T12">
            <v>210</v>
          </cell>
          <cell r="U12">
            <v>31</v>
          </cell>
          <cell r="V12">
            <v>144</v>
          </cell>
          <cell r="W12">
            <v>47</v>
          </cell>
          <cell r="X12">
            <v>326</v>
          </cell>
          <cell r="Y12">
            <v>616</v>
          </cell>
        </row>
        <row r="15">
          <cell r="D15">
            <v>289</v>
          </cell>
          <cell r="E15">
            <v>21</v>
          </cell>
          <cell r="F15">
            <v>913</v>
          </cell>
          <cell r="G15">
            <v>277</v>
          </cell>
          <cell r="H15">
            <v>174</v>
          </cell>
          <cell r="I15">
            <v>215</v>
          </cell>
          <cell r="J15">
            <v>681</v>
          </cell>
          <cell r="K15">
            <v>119</v>
          </cell>
          <cell r="L15">
            <v>2426</v>
          </cell>
          <cell r="M15">
            <v>32</v>
          </cell>
          <cell r="N15">
            <v>940</v>
          </cell>
          <cell r="O15">
            <v>172</v>
          </cell>
          <cell r="P15">
            <v>71</v>
          </cell>
          <cell r="Q15">
            <v>1776</v>
          </cell>
          <cell r="R15">
            <v>196</v>
          </cell>
          <cell r="S15">
            <v>511</v>
          </cell>
          <cell r="T15">
            <v>210</v>
          </cell>
          <cell r="U15">
            <v>31</v>
          </cell>
          <cell r="V15">
            <v>144</v>
          </cell>
          <cell r="W15">
            <v>47</v>
          </cell>
          <cell r="X15">
            <v>326</v>
          </cell>
          <cell r="Y15">
            <v>616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D18">
            <v>0</v>
          </cell>
          <cell r="E18">
            <v>0</v>
          </cell>
          <cell r="F18">
            <v>55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24</v>
          </cell>
          <cell r="N18">
            <v>0</v>
          </cell>
          <cell r="O18">
            <v>163</v>
          </cell>
          <cell r="P18">
            <v>61</v>
          </cell>
          <cell r="Q18">
            <v>0</v>
          </cell>
          <cell r="R18">
            <v>0</v>
          </cell>
          <cell r="S18">
            <v>0</v>
          </cell>
          <cell r="T18">
            <v>204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2">
          <cell r="D22">
            <v>0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</v>
          </cell>
          <cell r="N22">
            <v>2</v>
          </cell>
          <cell r="O22">
            <v>8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uadro 4.1.8"/>
    </sheetNames>
    <sheetDataSet>
      <sheetData sheetId="0">
        <row r="12">
          <cell r="D12">
            <v>269</v>
          </cell>
          <cell r="E12">
            <v>19</v>
          </cell>
          <cell r="F12">
            <v>12321</v>
          </cell>
          <cell r="G12">
            <v>449</v>
          </cell>
          <cell r="H12">
            <v>250</v>
          </cell>
          <cell r="I12">
            <v>414</v>
          </cell>
          <cell r="J12">
            <v>794</v>
          </cell>
          <cell r="K12">
            <v>651</v>
          </cell>
          <cell r="L12">
            <v>987</v>
          </cell>
          <cell r="M12">
            <v>25</v>
          </cell>
          <cell r="N12">
            <v>991</v>
          </cell>
          <cell r="O12">
            <v>77</v>
          </cell>
          <cell r="P12">
            <v>26</v>
          </cell>
          <cell r="Q12">
            <v>1676</v>
          </cell>
          <cell r="R12">
            <v>221</v>
          </cell>
          <cell r="S12">
            <v>582</v>
          </cell>
          <cell r="T12">
            <v>224</v>
          </cell>
          <cell r="U12">
            <v>41</v>
          </cell>
          <cell r="V12">
            <v>198</v>
          </cell>
          <cell r="W12">
            <v>74</v>
          </cell>
          <cell r="X12">
            <v>296</v>
          </cell>
          <cell r="Y12">
            <v>636</v>
          </cell>
        </row>
        <row r="22">
          <cell r="D22">
            <v>0</v>
          </cell>
          <cell r="E22">
            <v>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3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2:AE9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0.85546875" style="2" customWidth="1"/>
    <col min="3" max="3" width="51.421875" style="3" customWidth="1"/>
    <col min="4" max="4" width="6.421875" style="3" customWidth="1"/>
    <col min="5" max="5" width="5.57421875" style="3" customWidth="1"/>
    <col min="6" max="6" width="7.28125" style="3" customWidth="1"/>
    <col min="7" max="11" width="6.28125" style="3" customWidth="1"/>
    <col min="12" max="13" width="6.57421875" style="3" customWidth="1"/>
    <col min="14" max="14" width="6.57421875" style="3" bestFit="1" customWidth="1"/>
    <col min="15" max="15" width="6.421875" style="3" customWidth="1"/>
    <col min="16" max="16" width="6.28125" style="3" customWidth="1"/>
    <col min="17" max="17" width="7.00390625" style="3" customWidth="1"/>
    <col min="18" max="18" width="7.28125" style="3" customWidth="1"/>
    <col min="19" max="20" width="6.421875" style="3" customWidth="1"/>
    <col min="21" max="21" width="6.57421875" style="3" customWidth="1"/>
    <col min="22" max="22" width="5.28125" style="3" customWidth="1"/>
    <col min="23" max="23" width="7.421875" style="3" customWidth="1"/>
    <col min="24" max="24" width="9.8515625" style="3" customWidth="1"/>
    <col min="25" max="26" width="7.7109375" style="3" customWidth="1"/>
    <col min="27" max="27" width="0.85546875" style="3" customWidth="1"/>
    <col min="28" max="16384" width="11.421875" style="3" customWidth="1"/>
  </cols>
  <sheetData>
    <row r="1" ht="6" customHeight="1"/>
    <row r="2" spans="1:26" s="6" customFormat="1" ht="16.5" customHeight="1">
      <c r="A2" s="2"/>
      <c r="B2" s="2"/>
      <c r="C2" s="191" t="s">
        <v>111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1:26" s="6" customFormat="1" ht="16.5" customHeight="1">
      <c r="A3" s="4"/>
      <c r="B3" s="4"/>
      <c r="C3" s="205" t="s">
        <v>107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</row>
    <row r="4" spans="1:26" s="6" customFormat="1" ht="6" customHeight="1">
      <c r="A4" s="4"/>
      <c r="B4" s="4"/>
      <c r="C4" s="31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2" customHeight="1" thickBot="1">
      <c r="A5" s="4"/>
      <c r="B5" s="4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3:26" ht="12.75" customHeight="1">
      <c r="C6" s="193" t="s">
        <v>8</v>
      </c>
      <c r="D6" s="195" t="s">
        <v>30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6"/>
    </row>
    <row r="7" spans="3:26" ht="12.75" customHeight="1">
      <c r="C7" s="194"/>
      <c r="D7" s="197" t="s">
        <v>0</v>
      </c>
      <c r="E7" s="197"/>
      <c r="F7" s="197"/>
      <c r="G7" s="198" t="s">
        <v>9</v>
      </c>
      <c r="H7" s="198"/>
      <c r="I7" s="198"/>
      <c r="J7" s="198"/>
      <c r="K7" s="198"/>
      <c r="L7" s="197" t="s">
        <v>1</v>
      </c>
      <c r="M7" s="197"/>
      <c r="N7" s="197"/>
      <c r="O7" s="199" t="s">
        <v>2</v>
      </c>
      <c r="P7" s="200"/>
      <c r="Q7" s="41" t="s">
        <v>31</v>
      </c>
      <c r="R7" s="201" t="s">
        <v>4</v>
      </c>
      <c r="S7" s="201"/>
      <c r="T7" s="201"/>
      <c r="U7" s="201"/>
      <c r="V7" s="201"/>
      <c r="W7" s="42" t="s">
        <v>5</v>
      </c>
      <c r="X7" s="42" t="s">
        <v>6</v>
      </c>
      <c r="Y7" s="42" t="s">
        <v>7</v>
      </c>
      <c r="Z7" s="202" t="s">
        <v>3</v>
      </c>
    </row>
    <row r="8" spans="3:26" ht="76.5" customHeight="1">
      <c r="C8" s="194"/>
      <c r="D8" s="43" t="s">
        <v>12</v>
      </c>
      <c r="E8" s="43" t="s">
        <v>11</v>
      </c>
      <c r="F8" s="43" t="s">
        <v>10</v>
      </c>
      <c r="G8" s="44" t="s">
        <v>71</v>
      </c>
      <c r="H8" s="45" t="s">
        <v>22</v>
      </c>
      <c r="I8" s="45" t="s">
        <v>72</v>
      </c>
      <c r="J8" s="45" t="s">
        <v>21</v>
      </c>
      <c r="K8" s="46" t="s">
        <v>73</v>
      </c>
      <c r="L8" s="43" t="s">
        <v>24</v>
      </c>
      <c r="M8" s="43" t="s">
        <v>109</v>
      </c>
      <c r="N8" s="47" t="s">
        <v>18</v>
      </c>
      <c r="O8" s="48" t="s">
        <v>74</v>
      </c>
      <c r="P8" s="49" t="s">
        <v>19</v>
      </c>
      <c r="Q8" s="50" t="s">
        <v>34</v>
      </c>
      <c r="R8" s="48" t="s">
        <v>15</v>
      </c>
      <c r="S8" s="45" t="s">
        <v>13</v>
      </c>
      <c r="T8" s="50" t="s">
        <v>16</v>
      </c>
      <c r="U8" s="45" t="s">
        <v>14</v>
      </c>
      <c r="V8" s="46" t="s">
        <v>17</v>
      </c>
      <c r="W8" s="51" t="s">
        <v>26</v>
      </c>
      <c r="X8" s="52" t="s">
        <v>25</v>
      </c>
      <c r="Y8" s="48" t="s">
        <v>20</v>
      </c>
      <c r="Z8" s="203"/>
    </row>
    <row r="9" spans="3:26" ht="6" customHeight="1">
      <c r="C9" s="53"/>
      <c r="D9" s="54"/>
      <c r="E9" s="54"/>
      <c r="F9" s="54"/>
      <c r="G9" s="55"/>
      <c r="H9" s="54"/>
      <c r="I9" s="54"/>
      <c r="J9" s="54"/>
      <c r="K9" s="56"/>
      <c r="L9" s="54"/>
      <c r="M9" s="54"/>
      <c r="N9" s="57"/>
      <c r="O9" s="58"/>
      <c r="P9" s="59"/>
      <c r="Q9" s="57"/>
      <c r="R9" s="58"/>
      <c r="S9" s="54"/>
      <c r="T9" s="57"/>
      <c r="U9" s="54"/>
      <c r="V9" s="56"/>
      <c r="W9" s="56"/>
      <c r="X9" s="58"/>
      <c r="Y9" s="58"/>
      <c r="Z9" s="60"/>
    </row>
    <row r="10" spans="3:26" ht="6" customHeight="1"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1"/>
      <c r="P10" s="11"/>
      <c r="Q10" s="11"/>
      <c r="R10" s="11"/>
      <c r="S10" s="10"/>
      <c r="T10" s="11"/>
      <c r="U10" s="10"/>
      <c r="V10" s="10"/>
      <c r="W10" s="10"/>
      <c r="X10" s="11"/>
      <c r="Y10" s="11"/>
      <c r="Z10" s="12"/>
    </row>
    <row r="11" spans="3:26" ht="13.5" customHeight="1">
      <c r="C11" s="27" t="s">
        <v>41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28"/>
      <c r="W11" s="28"/>
      <c r="X11" s="28"/>
      <c r="Y11" s="28"/>
      <c r="Z11" s="29"/>
    </row>
    <row r="12" spans="3:31" ht="13.5" customHeight="1">
      <c r="C12" s="34" t="s">
        <v>53</v>
      </c>
      <c r="D12" s="35">
        <v>239</v>
      </c>
      <c r="E12" s="35">
        <v>19</v>
      </c>
      <c r="F12" s="35">
        <v>12440</v>
      </c>
      <c r="G12" s="35">
        <v>352</v>
      </c>
      <c r="H12" s="35">
        <v>108</v>
      </c>
      <c r="I12" s="35">
        <v>96</v>
      </c>
      <c r="J12" s="35">
        <v>460</v>
      </c>
      <c r="K12" s="35">
        <v>297</v>
      </c>
      <c r="L12" s="35">
        <v>2634</v>
      </c>
      <c r="M12" s="35">
        <v>0</v>
      </c>
      <c r="N12" s="35">
        <v>1307</v>
      </c>
      <c r="O12" s="35">
        <v>97</v>
      </c>
      <c r="P12" s="35">
        <v>48</v>
      </c>
      <c r="Q12" s="35">
        <v>872</v>
      </c>
      <c r="R12" s="35">
        <v>8</v>
      </c>
      <c r="S12" s="35">
        <v>473</v>
      </c>
      <c r="T12" s="35">
        <v>252</v>
      </c>
      <c r="U12" s="35">
        <v>0</v>
      </c>
      <c r="V12" s="35">
        <v>111</v>
      </c>
      <c r="W12" s="35">
        <v>370</v>
      </c>
      <c r="X12" s="35">
        <v>285</v>
      </c>
      <c r="Y12" s="35">
        <v>279</v>
      </c>
      <c r="Z12" s="61">
        <v>20747</v>
      </c>
      <c r="AB12" s="24"/>
      <c r="AC12" s="14"/>
      <c r="AE12" s="14"/>
    </row>
    <row r="13" spans="3:26" ht="6" customHeight="1">
      <c r="C13" s="27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29"/>
    </row>
    <row r="14" spans="3:26" ht="13.5" customHeight="1">
      <c r="C14" s="27" t="s">
        <v>42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29"/>
    </row>
    <row r="15" spans="3:31" ht="13.5" customHeight="1">
      <c r="C15" s="13" t="s">
        <v>54</v>
      </c>
      <c r="D15" s="35">
        <v>239</v>
      </c>
      <c r="E15" s="35">
        <v>19</v>
      </c>
      <c r="F15" s="35">
        <v>713</v>
      </c>
      <c r="G15" s="35">
        <v>352</v>
      </c>
      <c r="H15" s="35">
        <v>108</v>
      </c>
      <c r="I15" s="35">
        <v>96</v>
      </c>
      <c r="J15" s="35">
        <v>460</v>
      </c>
      <c r="K15" s="35">
        <v>297</v>
      </c>
      <c r="L15" s="35">
        <v>2634</v>
      </c>
      <c r="M15" s="35">
        <v>0</v>
      </c>
      <c r="N15" s="35">
        <v>1307</v>
      </c>
      <c r="O15" s="35">
        <v>97</v>
      </c>
      <c r="P15" s="35">
        <v>48</v>
      </c>
      <c r="Q15" s="35">
        <v>872</v>
      </c>
      <c r="R15" s="35">
        <v>8</v>
      </c>
      <c r="S15" s="35">
        <v>473</v>
      </c>
      <c r="T15" s="35">
        <v>252</v>
      </c>
      <c r="U15" s="35">
        <v>0</v>
      </c>
      <c r="V15" s="35">
        <v>111</v>
      </c>
      <c r="W15" s="35">
        <v>370</v>
      </c>
      <c r="X15" s="35">
        <v>285</v>
      </c>
      <c r="Y15" s="35">
        <v>279</v>
      </c>
      <c r="Z15" s="61">
        <v>9020</v>
      </c>
      <c r="AB15" s="24"/>
      <c r="AC15" s="14"/>
      <c r="AE15" s="14"/>
    </row>
    <row r="16" spans="3:31" ht="13.5" customHeight="1">
      <c r="C16" s="34" t="s">
        <v>55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2</v>
      </c>
      <c r="Z16" s="61">
        <v>2</v>
      </c>
      <c r="AB16" s="26"/>
      <c r="AC16" s="14"/>
      <c r="AE16" s="14"/>
    </row>
    <row r="17" spans="3:31" ht="13.5" customHeight="1">
      <c r="C17" s="34" t="s">
        <v>56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61">
        <v>0</v>
      </c>
      <c r="AB17" s="24"/>
      <c r="AC17" s="14"/>
      <c r="AE17" s="14"/>
    </row>
    <row r="18" spans="3:31" ht="13.5" customHeight="1">
      <c r="C18" s="34" t="s">
        <v>57</v>
      </c>
      <c r="D18" s="35">
        <v>0</v>
      </c>
      <c r="E18" s="35">
        <v>0</v>
      </c>
      <c r="F18" s="35">
        <v>2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97</v>
      </c>
      <c r="P18" s="35">
        <v>48</v>
      </c>
      <c r="Q18" s="35">
        <v>0</v>
      </c>
      <c r="R18" s="35">
        <v>0</v>
      </c>
      <c r="S18" s="35">
        <v>0</v>
      </c>
      <c r="T18" s="35">
        <v>245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61">
        <v>392</v>
      </c>
      <c r="AB18" s="24"/>
      <c r="AE18" s="14"/>
    </row>
    <row r="19" spans="3:31" ht="13.5" customHeight="1">
      <c r="C19" s="13" t="s">
        <v>44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61">
        <v>0</v>
      </c>
      <c r="AB19" s="24"/>
      <c r="AC19" s="14"/>
      <c r="AE19" s="14"/>
    </row>
    <row r="20" spans="3:31" ht="13.5" customHeight="1">
      <c r="C20" s="13" t="s">
        <v>58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61">
        <v>0</v>
      </c>
      <c r="AB20" s="24"/>
      <c r="AC20" s="14"/>
      <c r="AE20" s="14"/>
    </row>
    <row r="21" spans="3:31" ht="13.5" customHeight="1">
      <c r="C21" s="13" t="s">
        <v>59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61">
        <v>0</v>
      </c>
      <c r="AB21" s="24"/>
      <c r="AC21" s="14"/>
      <c r="AE21" s="14"/>
    </row>
    <row r="22" spans="3:31" ht="13.5" customHeight="1">
      <c r="C22" s="13" t="s">
        <v>60</v>
      </c>
      <c r="D22" s="35">
        <v>4</v>
      </c>
      <c r="E22" s="35">
        <v>7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99</v>
      </c>
      <c r="M22" s="35">
        <v>0</v>
      </c>
      <c r="N22" s="35">
        <v>227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1</v>
      </c>
      <c r="W22" s="35">
        <v>0</v>
      </c>
      <c r="X22" s="35">
        <v>0</v>
      </c>
      <c r="Y22" s="35">
        <v>0</v>
      </c>
      <c r="Z22" s="61">
        <v>338</v>
      </c>
      <c r="AB22" s="24"/>
      <c r="AC22" s="14"/>
      <c r="AE22" s="14"/>
    </row>
    <row r="23" spans="3:26" ht="6" customHeight="1">
      <c r="C23" s="120"/>
      <c r="Z23" s="121"/>
    </row>
    <row r="24" spans="3:26" ht="13.5" customHeight="1">
      <c r="C24" s="32" t="s">
        <v>43</v>
      </c>
      <c r="Z24" s="121"/>
    </row>
    <row r="25" spans="3:31" ht="29.25" customHeight="1">
      <c r="C25" s="25" t="s">
        <v>61</v>
      </c>
      <c r="D25" s="35">
        <v>0</v>
      </c>
      <c r="E25" s="35">
        <v>2</v>
      </c>
      <c r="F25" s="35">
        <v>5</v>
      </c>
      <c r="G25" s="35">
        <v>8</v>
      </c>
      <c r="H25" s="35">
        <v>0</v>
      </c>
      <c r="I25" s="35">
        <v>0</v>
      </c>
      <c r="J25" s="35">
        <v>18</v>
      </c>
      <c r="K25" s="35">
        <v>6</v>
      </c>
      <c r="L25" s="35">
        <v>0</v>
      </c>
      <c r="M25" s="35">
        <v>0</v>
      </c>
      <c r="N25" s="35">
        <v>0</v>
      </c>
      <c r="O25" s="35">
        <v>0</v>
      </c>
      <c r="P25" s="35">
        <v>1</v>
      </c>
      <c r="Q25" s="35">
        <v>18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2</v>
      </c>
      <c r="Y25" s="35">
        <v>0</v>
      </c>
      <c r="Z25" s="40">
        <v>60</v>
      </c>
      <c r="AB25" s="24"/>
      <c r="AC25" s="14"/>
      <c r="AE25" s="14"/>
    </row>
    <row r="26" spans="3:31" ht="6" customHeight="1">
      <c r="C26" s="2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40"/>
      <c r="AB26" s="24"/>
      <c r="AC26" s="14"/>
      <c r="AE26" s="14"/>
    </row>
    <row r="27" spans="3:31" ht="13.5" customHeight="1">
      <c r="C27" s="32" t="s">
        <v>45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29"/>
      <c r="AB27" s="24"/>
      <c r="AE27" s="14"/>
    </row>
    <row r="28" spans="3:31" ht="13.5" customHeight="1">
      <c r="C28" s="13" t="s">
        <v>62</v>
      </c>
      <c r="D28" s="35">
        <v>55</v>
      </c>
      <c r="E28" s="35">
        <v>55</v>
      </c>
      <c r="F28" s="35">
        <v>162</v>
      </c>
      <c r="G28" s="35">
        <v>39</v>
      </c>
      <c r="H28" s="35">
        <v>17</v>
      </c>
      <c r="I28" s="35">
        <v>17</v>
      </c>
      <c r="J28" s="35">
        <v>49</v>
      </c>
      <c r="K28" s="35">
        <v>47</v>
      </c>
      <c r="L28" s="35">
        <v>71</v>
      </c>
      <c r="M28" s="35">
        <v>0</v>
      </c>
      <c r="N28" s="35">
        <v>50</v>
      </c>
      <c r="O28" s="35">
        <v>122</v>
      </c>
      <c r="P28" s="35">
        <v>80</v>
      </c>
      <c r="Q28" s="35">
        <v>67</v>
      </c>
      <c r="R28" s="35">
        <v>16</v>
      </c>
      <c r="S28" s="35">
        <v>43</v>
      </c>
      <c r="T28" s="35">
        <v>31</v>
      </c>
      <c r="U28" s="35">
        <v>1</v>
      </c>
      <c r="V28" s="35">
        <v>5</v>
      </c>
      <c r="W28" s="35">
        <v>98</v>
      </c>
      <c r="X28" s="35">
        <v>31</v>
      </c>
      <c r="Y28" s="35">
        <v>31</v>
      </c>
      <c r="Z28" s="39">
        <v>1087</v>
      </c>
      <c r="AB28" s="24"/>
      <c r="AC28" s="14"/>
      <c r="AE28" s="14"/>
    </row>
    <row r="29" spans="3:31" ht="6" customHeight="1" thickBot="1"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7"/>
      <c r="AC29" s="14"/>
      <c r="AE29" s="14"/>
    </row>
    <row r="30" spans="4:31" ht="6" customHeight="1"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9"/>
      <c r="AC30" s="14"/>
      <c r="AE30" s="14"/>
    </row>
    <row r="31" spans="1:26" s="21" customFormat="1" ht="11.25" customHeight="1">
      <c r="A31" s="2"/>
      <c r="C31" s="189" t="s">
        <v>27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</row>
    <row r="32" spans="1:26" s="20" customFormat="1" ht="23.25" customHeight="1">
      <c r="A32" s="2"/>
      <c r="C32" s="190" t="s">
        <v>99</v>
      </c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</row>
    <row r="33" spans="1:26" s="20" customFormat="1" ht="11.25" customHeight="1">
      <c r="A33" s="2"/>
      <c r="C33" s="190" t="s">
        <v>100</v>
      </c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</row>
    <row r="34" spans="1:26" s="21" customFormat="1" ht="12" customHeight="1">
      <c r="A34" s="2"/>
      <c r="C34" s="190" t="s">
        <v>101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</row>
    <row r="35" spans="1:26" s="20" customFormat="1" ht="12.75" customHeight="1">
      <c r="A35" s="2"/>
      <c r="C35" s="190" t="s">
        <v>102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</row>
    <row r="36" spans="1:26" s="20" customFormat="1" ht="11.25" customHeight="1">
      <c r="A36" s="2"/>
      <c r="C36" s="190" t="s">
        <v>103</v>
      </c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</row>
    <row r="37" spans="1:26" s="21" customFormat="1" ht="23.25" customHeight="1">
      <c r="A37" s="2"/>
      <c r="C37" s="188" t="s">
        <v>94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</row>
    <row r="38" spans="1:26" s="20" customFormat="1" ht="22.5" customHeight="1">
      <c r="A38" s="2"/>
      <c r="C38" s="188" t="s">
        <v>95</v>
      </c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</row>
    <row r="39" spans="1:26" s="20" customFormat="1" ht="14.25" customHeight="1">
      <c r="A39" s="2"/>
      <c r="C39" s="190" t="s">
        <v>104</v>
      </c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</row>
    <row r="40" spans="1:26" s="20" customFormat="1" ht="12.75" customHeight="1">
      <c r="A40" s="2"/>
      <c r="C40" s="190" t="s">
        <v>105</v>
      </c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</row>
    <row r="41" spans="1:26" s="20" customFormat="1" ht="12.75" customHeight="1">
      <c r="A41" s="2"/>
      <c r="C41" s="190" t="s">
        <v>106</v>
      </c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</row>
    <row r="42" spans="1:26" s="23" customFormat="1" ht="12.75" customHeight="1">
      <c r="A42" s="2"/>
      <c r="C42" s="190" t="s">
        <v>97</v>
      </c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</row>
    <row r="43" spans="1:26" s="23" customFormat="1" ht="12.75" customHeight="1">
      <c r="A43" s="2"/>
      <c r="C43" s="190" t="s">
        <v>110</v>
      </c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</row>
    <row r="44" spans="1:26" ht="22.5" customHeight="1">
      <c r="A44" s="33"/>
      <c r="C44" s="190" t="s">
        <v>96</v>
      </c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</row>
    <row r="45" spans="1:26" ht="12" customHeight="1">
      <c r="A45" s="33"/>
      <c r="C45" s="37" t="s">
        <v>23</v>
      </c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</row>
    <row r="46" spans="1:26" ht="12" customHeight="1">
      <c r="A46" s="33"/>
      <c r="C46" s="38" t="s">
        <v>46</v>
      </c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</row>
    <row r="47" spans="3:26" ht="12" customHeight="1">
      <c r="C47" s="190" t="s">
        <v>98</v>
      </c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</row>
    <row r="48" spans="3:25" ht="12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5"/>
      <c r="Y48" s="5"/>
    </row>
    <row r="49" spans="1:25" ht="12" customHeight="1">
      <c r="A49" s="3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5"/>
      <c r="Y49" s="5"/>
    </row>
    <row r="50" spans="3:25" ht="12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5"/>
      <c r="Y50" s="5"/>
    </row>
    <row r="51" spans="3:25" ht="12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5"/>
      <c r="Y51" s="5"/>
    </row>
    <row r="52" spans="1:25" ht="12" customHeight="1">
      <c r="A52" s="3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5"/>
      <c r="Y52" s="5"/>
    </row>
    <row r="53" spans="3:25" ht="12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5"/>
      <c r="Y53" s="5"/>
    </row>
    <row r="54" spans="3:25" ht="12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5"/>
      <c r="Y54" s="5"/>
    </row>
    <row r="55" spans="1:25" ht="12.75" customHeight="1">
      <c r="A55" s="3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5"/>
      <c r="Y55" s="5"/>
    </row>
    <row r="56" spans="3:25" ht="12.7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5"/>
      <c r="Y56" s="5"/>
    </row>
    <row r="57" spans="3:25" ht="12.7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5"/>
      <c r="Y57" s="5"/>
    </row>
    <row r="58" spans="1:25" ht="12.75" customHeight="1">
      <c r="A58" s="3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5"/>
      <c r="Y58" s="5"/>
    </row>
    <row r="59" spans="3:25" ht="12.7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5"/>
      <c r="Y59" s="5"/>
    </row>
    <row r="60" spans="3:25" ht="12.7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5"/>
      <c r="Y60" s="5"/>
    </row>
    <row r="61" spans="1:25" ht="12.75" customHeight="1">
      <c r="A61" s="20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5"/>
      <c r="Y61" s="5"/>
    </row>
    <row r="62" spans="1:25" ht="12.75" customHeight="1">
      <c r="A62" s="20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5"/>
      <c r="Y62" s="5"/>
    </row>
    <row r="63" spans="1:25" ht="12.75" customHeight="1">
      <c r="A63" s="20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5"/>
      <c r="Y63" s="5"/>
    </row>
    <row r="64" spans="3:25" ht="12.7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5"/>
      <c r="Y64" s="5"/>
    </row>
    <row r="65" spans="3:25" ht="12.7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5"/>
      <c r="Y65" s="5"/>
    </row>
    <row r="66" spans="3:25" ht="12.7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5"/>
      <c r="Y66" s="5"/>
    </row>
    <row r="67" spans="3:25" ht="12.7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5"/>
      <c r="Y67" s="5"/>
    </row>
    <row r="68" spans="3:25" ht="12.7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5"/>
      <c r="Y68" s="5"/>
    </row>
    <row r="69" spans="3:25" ht="12.7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5"/>
      <c r="Y69" s="5"/>
    </row>
    <row r="70" spans="3:25" ht="12.7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5"/>
      <c r="Y70" s="5"/>
    </row>
    <row r="71" spans="3:25" ht="12.7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5"/>
      <c r="Y71" s="5"/>
    </row>
    <row r="72" spans="3:25" ht="12.7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5"/>
      <c r="Y72" s="5"/>
    </row>
    <row r="73" spans="3:25" ht="12.7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5"/>
      <c r="Y73" s="5"/>
    </row>
    <row r="74" spans="3:25" ht="12.7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5"/>
      <c r="Y74" s="5"/>
    </row>
    <row r="75" spans="3:25" ht="12.7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5"/>
      <c r="Y75" s="5"/>
    </row>
    <row r="76" spans="3:25" ht="12.7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5"/>
      <c r="Y76" s="5"/>
    </row>
    <row r="77" spans="3:25" ht="12.7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5"/>
      <c r="Y77" s="5"/>
    </row>
    <row r="78" spans="3:25" ht="12.7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5"/>
      <c r="Y78" s="5"/>
    </row>
    <row r="79" spans="3:25" ht="12.7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5"/>
      <c r="Y79" s="5"/>
    </row>
    <row r="80" spans="3:25" ht="12.7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5"/>
      <c r="Y80" s="5"/>
    </row>
    <row r="81" spans="3:25" ht="12.7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5"/>
      <c r="Y81" s="5"/>
    </row>
    <row r="82" spans="3:25" ht="12.7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5"/>
      <c r="Y82" s="5"/>
    </row>
    <row r="83" spans="3:25" ht="12.7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5"/>
      <c r="Y83" s="5"/>
    </row>
    <row r="84" spans="3:25" ht="12.7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5"/>
      <c r="Y84" s="5"/>
    </row>
    <row r="85" spans="3:25" ht="12.7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5"/>
      <c r="Y85" s="5"/>
    </row>
    <row r="86" spans="3:25" ht="12.7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5"/>
      <c r="Y86" s="5"/>
    </row>
    <row r="87" spans="3:25" ht="12.7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5"/>
      <c r="Y87" s="5"/>
    </row>
    <row r="88" spans="3:25" ht="12.7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5"/>
      <c r="Y88" s="5"/>
    </row>
    <row r="89" spans="3:25" ht="12.7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5"/>
      <c r="Y89" s="5"/>
    </row>
    <row r="90" spans="3:25" ht="12.7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5"/>
      <c r="Y90" s="5"/>
    </row>
    <row r="91" spans="3:25" ht="12.7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5"/>
      <c r="Y91" s="5"/>
    </row>
    <row r="92" spans="3:25" ht="12.7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5"/>
      <c r="Y92" s="5"/>
    </row>
    <row r="93" spans="3:25" ht="12.7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5"/>
      <c r="Y93" s="5"/>
    </row>
    <row r="94" spans="3:25" ht="12.7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5"/>
      <c r="Y94" s="5"/>
    </row>
    <row r="95" spans="3:25" ht="12.7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5"/>
      <c r="Y95" s="5"/>
    </row>
  </sheetData>
  <sheetProtection/>
  <mergeCells count="26">
    <mergeCell ref="C33:Z33"/>
    <mergeCell ref="C36:Z36"/>
    <mergeCell ref="C38:Z38"/>
    <mergeCell ref="C32:Z32"/>
    <mergeCell ref="C2:Z2"/>
    <mergeCell ref="C3:Z3"/>
    <mergeCell ref="C6:C8"/>
    <mergeCell ref="D6:Z6"/>
    <mergeCell ref="D7:F7"/>
    <mergeCell ref="G7:K7"/>
    <mergeCell ref="L7:N7"/>
    <mergeCell ref="O7:P7"/>
    <mergeCell ref="R7:V7"/>
    <mergeCell ref="Z7:Z8"/>
    <mergeCell ref="C31:Z31"/>
    <mergeCell ref="C37:Z37"/>
    <mergeCell ref="C40:Z40"/>
    <mergeCell ref="C42:Z42"/>
    <mergeCell ref="A61:A63"/>
    <mergeCell ref="C39:Z39"/>
    <mergeCell ref="C34:Z34"/>
    <mergeCell ref="C35:Z35"/>
    <mergeCell ref="C41:Z41"/>
    <mergeCell ref="C44:Z44"/>
    <mergeCell ref="C47:Z47"/>
    <mergeCell ref="C43:Z43"/>
  </mergeCells>
  <printOptions horizontalCentered="1" verticalCentered="1"/>
  <pageMargins left="0.393700787" right="0.393700787" top="0.688976378" bottom="0.492125984" header="0.196850393700787" footer="0.196850394"/>
  <pageSetup firstPageNumber="1" useFirstPageNumber="1" horizontalDpi="600" verticalDpi="600" orientation="landscape" scale="62" r:id="rId2"/>
  <headerFooter scaleWithDoc="0">
    <oddHeader>&amp;L&amp;G&amp;R&amp;G</oddHeader>
    <oddFooter>&amp;R&amp;G
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B1:O1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21" customWidth="1"/>
    <col min="2" max="2" width="23.8515625" style="21" customWidth="1"/>
    <col min="3" max="5" width="6.57421875" style="21" customWidth="1"/>
    <col min="6" max="6" width="8.28125" style="21" customWidth="1"/>
    <col min="7" max="9" width="6.57421875" style="21" customWidth="1"/>
    <col min="10" max="10" width="9.00390625" style="21" customWidth="1"/>
    <col min="11" max="11" width="8.57421875" style="21" customWidth="1"/>
    <col min="12" max="12" width="7.57421875" style="21" customWidth="1"/>
    <col min="13" max="13" width="8.421875" style="21" customWidth="1"/>
    <col min="14" max="14" width="1.421875" style="21" customWidth="1"/>
    <col min="15" max="15" width="10.00390625" style="21" customWidth="1"/>
    <col min="16" max="16" width="3.7109375" style="21" customWidth="1"/>
    <col min="17" max="16384" width="11.421875" style="21" customWidth="1"/>
  </cols>
  <sheetData>
    <row r="1" spans="2:15" ht="42" customHeight="1">
      <c r="B1" s="210" t="str">
        <f>"4.1.3 Acciones de protección a personas migrantes efectuadas por Grupo Beta, según entidad federativa"&amp;", enero-"&amp;LOWER(INDEX('[1]Cuadro 4.1'!B5:Q5,COLUMN('[1]Cuadro 4.1'!Q5)-3))&amp;" de 2023"</f>
        <v>4.1.3 Acciones de protección a personas migrantes efectuadas por Grupo Beta, según entidad federativa, enero-diciembre de 2023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ht="12.75" thickBot="1"/>
    <row r="3" spans="2:15" ht="15" customHeight="1">
      <c r="B3" s="68"/>
      <c r="C3" s="207" t="s">
        <v>28</v>
      </c>
      <c r="D3" s="207"/>
      <c r="E3" s="207"/>
      <c r="F3" s="207"/>
      <c r="G3" s="207"/>
      <c r="H3" s="207"/>
      <c r="I3" s="207"/>
      <c r="J3" s="207"/>
      <c r="K3" s="207"/>
      <c r="L3" s="207" t="s">
        <v>29</v>
      </c>
      <c r="M3" s="207"/>
      <c r="N3" s="69"/>
      <c r="O3" s="208" t="s">
        <v>3</v>
      </c>
    </row>
    <row r="4" spans="2:15" ht="204.75" customHeight="1">
      <c r="B4" s="77" t="s">
        <v>30</v>
      </c>
      <c r="C4" s="64" t="s">
        <v>63</v>
      </c>
      <c r="D4" s="65" t="s">
        <v>64</v>
      </c>
      <c r="E4" s="65" t="s">
        <v>65</v>
      </c>
      <c r="F4" s="65" t="s">
        <v>66</v>
      </c>
      <c r="G4" s="65" t="s">
        <v>38</v>
      </c>
      <c r="H4" s="65" t="s">
        <v>36</v>
      </c>
      <c r="I4" s="65" t="s">
        <v>37</v>
      </c>
      <c r="J4" s="65" t="s">
        <v>67</v>
      </c>
      <c r="K4" s="65" t="s">
        <v>68</v>
      </c>
      <c r="L4" s="64" t="s">
        <v>69</v>
      </c>
      <c r="M4" s="66" t="s">
        <v>70</v>
      </c>
      <c r="N4" s="76"/>
      <c r="O4" s="209"/>
    </row>
    <row r="5" spans="2:15" ht="12" customHeight="1">
      <c r="B5" s="70"/>
      <c r="O5" s="22"/>
    </row>
    <row r="6" spans="2:15" ht="12" customHeight="1">
      <c r="B6" s="78" t="s">
        <v>3</v>
      </c>
      <c r="C6" s="81">
        <f>SUM(C8:C16)</f>
        <v>1304</v>
      </c>
      <c r="D6" s="79">
        <f aca="true" t="shared" si="0" ref="D6:M6">SUM(D8:D16)</f>
        <v>6</v>
      </c>
      <c r="E6" s="79">
        <f t="shared" si="0"/>
        <v>5</v>
      </c>
      <c r="F6" s="81">
        <f t="shared" si="0"/>
        <v>127254</v>
      </c>
      <c r="G6" s="81">
        <f t="shared" si="0"/>
        <v>4</v>
      </c>
      <c r="H6" s="79">
        <f t="shared" si="0"/>
        <v>2</v>
      </c>
      <c r="I6" s="79">
        <f t="shared" si="0"/>
        <v>2</v>
      </c>
      <c r="J6" s="81">
        <f t="shared" si="0"/>
        <v>237538</v>
      </c>
      <c r="K6" s="79">
        <f t="shared" si="0"/>
        <v>6899</v>
      </c>
      <c r="L6" s="79">
        <f t="shared" si="0"/>
        <v>15552</v>
      </c>
      <c r="M6" s="79">
        <f t="shared" si="0"/>
        <v>1201</v>
      </c>
      <c r="N6" s="79"/>
      <c r="O6" s="80">
        <f>SUM(C6:M6)</f>
        <v>389767</v>
      </c>
    </row>
    <row r="7" spans="2:15" ht="12" customHeight="1">
      <c r="B7" s="7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67"/>
    </row>
    <row r="8" spans="2:15" ht="12" customHeight="1">
      <c r="B8" s="75" t="s">
        <v>0</v>
      </c>
      <c r="C8" s="35">
        <f>SUM('[2]Cuadro 4.1.1'!D22:F22)</f>
        <v>161</v>
      </c>
      <c r="D8" s="35">
        <f>SUM('[2]Cuadro 4.1.1'!D16:F16)</f>
        <v>1</v>
      </c>
      <c r="E8" s="35">
        <f>SUM('[2]Cuadro 4.1.1'!D17:F17)</f>
        <v>5</v>
      </c>
      <c r="F8" s="35">
        <f>SUM('[2]Cuadro 4.1.1'!D15:F15)</f>
        <v>21483</v>
      </c>
      <c r="G8" s="35">
        <f>SUM('[2]Cuadro 4.1.1'!D19:F19)</f>
        <v>2</v>
      </c>
      <c r="H8" s="35">
        <f>SUM('[2]Cuadro 4.1.1'!D20:F20)</f>
        <v>2</v>
      </c>
      <c r="I8" s="35">
        <f>SUM('[2]Cuadro 4.1.1'!D21:F21)</f>
        <v>0</v>
      </c>
      <c r="J8" s="35">
        <f>SUM('[2]Cuadro 4.1.1'!D12:F12)</f>
        <v>130395</v>
      </c>
      <c r="K8" s="35">
        <f>SUM('[2]Cuadro 4.1.1'!D18:F18)</f>
        <v>1547</v>
      </c>
      <c r="L8" s="35">
        <f>SUM('[2]Cuadro 4.1.1'!D28:F28)</f>
        <v>3424</v>
      </c>
      <c r="M8" s="35">
        <f>SUM('[2]Cuadro 4.1.1'!D25:F25)</f>
        <v>162</v>
      </c>
      <c r="N8" s="35"/>
      <c r="O8" s="67">
        <f>SUM(C8:M8)</f>
        <v>157182</v>
      </c>
    </row>
    <row r="9" spans="2:15" ht="12" customHeight="1">
      <c r="B9" s="75" t="s">
        <v>35</v>
      </c>
      <c r="C9" s="35">
        <f>SUM('[2]Cuadro 4.1.1'!G22:K22)</f>
        <v>0</v>
      </c>
      <c r="D9" s="35">
        <f>SUM('[2]Cuadro 4.1.1'!G16:K16)</f>
        <v>1</v>
      </c>
      <c r="E9" s="35">
        <f>SUM('[2]Cuadro 4.1.1'!G17:K17)</f>
        <v>0</v>
      </c>
      <c r="F9" s="35">
        <f>SUM('[2]Cuadro 4.1.1'!G15:K15)</f>
        <v>18396</v>
      </c>
      <c r="G9" s="35">
        <f>SUM('[2]Cuadro 4.1.1'!G19:K19)</f>
        <v>2</v>
      </c>
      <c r="H9" s="35">
        <f>SUM('[2]Cuadro 4.1.1'!G20:K20)</f>
        <v>0</v>
      </c>
      <c r="I9" s="35">
        <f>SUM('[2]Cuadro 4.1.1'!G21:K21)</f>
        <v>2</v>
      </c>
      <c r="J9" s="35">
        <f>SUM('[2]Cuadro 4.1.1'!G12:K12)</f>
        <v>19705</v>
      </c>
      <c r="K9" s="35">
        <f>SUM('[2]Cuadro 4.1.1'!G18:K18)</f>
        <v>0</v>
      </c>
      <c r="L9" s="35">
        <f>SUM('[2]Cuadro 4.1.1'!G28:K28)</f>
        <v>2268</v>
      </c>
      <c r="M9" s="35">
        <f>SUM('[2]Cuadro 4.1.1'!G25:K25)</f>
        <v>715</v>
      </c>
      <c r="N9" s="35"/>
      <c r="O9" s="67">
        <f aca="true" t="shared" si="1" ref="O9:O16">SUM(C9:M9)</f>
        <v>41089</v>
      </c>
    </row>
    <row r="10" spans="2:15" ht="12" customHeight="1">
      <c r="B10" s="75" t="s">
        <v>1</v>
      </c>
      <c r="C10" s="35">
        <f>SUM('[2]Cuadro 4.1.1'!L22:N22)</f>
        <v>746</v>
      </c>
      <c r="D10" s="35">
        <f>SUM('[2]Cuadro 4.1.1'!L16:N16)</f>
        <v>1</v>
      </c>
      <c r="E10" s="35">
        <f>SUM('[2]Cuadro 4.1.1'!L17:N17)</f>
        <v>0</v>
      </c>
      <c r="F10" s="35">
        <f>SUM('[2]Cuadro 4.1.1'!L15:N15)</f>
        <v>36108</v>
      </c>
      <c r="G10" s="35">
        <f>SUM('[2]Cuadro 4.1.1'!L19:N19)</f>
        <v>0</v>
      </c>
      <c r="H10" s="35">
        <f>SUM('[2]Cuadro 4.1.1'!L20:N20)</f>
        <v>0</v>
      </c>
      <c r="I10" s="35">
        <f>SUM('[2]Cuadro 4.1.1'!L21:N21)</f>
        <v>0</v>
      </c>
      <c r="J10" s="35">
        <f>SUM('[2]Cuadro 4.1.1'!L12:N12)</f>
        <v>36169</v>
      </c>
      <c r="K10" s="35">
        <f>SUM('[2]Cuadro 4.1.1'!L18:N18)</f>
        <v>444</v>
      </c>
      <c r="L10" s="35">
        <f>SUM('[2]Cuadro 4.1.1'!L28:N28)</f>
        <v>1392</v>
      </c>
      <c r="M10" s="35">
        <f>SUM('[2]Cuadro 4.1.1'!L25:N25)</f>
        <v>12</v>
      </c>
      <c r="N10" s="35"/>
      <c r="O10" s="67">
        <f t="shared" si="1"/>
        <v>74872</v>
      </c>
    </row>
    <row r="11" spans="2:15" ht="12" customHeight="1">
      <c r="B11" s="75" t="s">
        <v>2</v>
      </c>
      <c r="C11" s="35">
        <f>SUM('[2]Cuadro 4.1.1'!O22:P22)</f>
        <v>153</v>
      </c>
      <c r="D11" s="35">
        <f>SUM('[2]Cuadro 4.1.1'!O16:P16)</f>
        <v>0</v>
      </c>
      <c r="E11" s="35">
        <f>SUM('[2]Cuadro 4.1.1'!O17:P17)</f>
        <v>0</v>
      </c>
      <c r="F11" s="35">
        <f>SUM('[2]Cuadro 4.1.1'!O15:P15)</f>
        <v>2795</v>
      </c>
      <c r="G11" s="35">
        <f>SUM('[2]Cuadro 4.1.1'!O19:P19)</f>
        <v>0</v>
      </c>
      <c r="H11" s="35">
        <f>SUM('[2]Cuadro 4.1.1'!O20:P20)</f>
        <v>0</v>
      </c>
      <c r="I11" s="35">
        <f>SUM('[2]Cuadro 4.1.1'!O21:P21)</f>
        <v>0</v>
      </c>
      <c r="J11" s="35">
        <f>SUM('[2]Cuadro 4.1.1'!O12:P12)</f>
        <v>2797</v>
      </c>
      <c r="K11" s="35">
        <f>SUM('[2]Cuadro 4.1.1'!O18:P18)</f>
        <v>2386</v>
      </c>
      <c r="L11" s="35">
        <f>SUM('[2]Cuadro 4.1.1'!O28:P28)</f>
        <v>2578</v>
      </c>
      <c r="M11" s="35">
        <f>SUM('[2]Cuadro 4.1.1'!O25:P25)</f>
        <v>39</v>
      </c>
      <c r="N11" s="35"/>
      <c r="O11" s="67">
        <f t="shared" si="1"/>
        <v>10748</v>
      </c>
    </row>
    <row r="12" spans="2:15" ht="12" customHeight="1">
      <c r="B12" s="75" t="s">
        <v>31</v>
      </c>
      <c r="C12" s="35">
        <f>SUM('[2]Cuadro 4.1.1'!Q22)</f>
        <v>0</v>
      </c>
      <c r="D12" s="35">
        <f>SUM('[2]Cuadro 4.1.1'!Q16)</f>
        <v>0</v>
      </c>
      <c r="E12" s="35">
        <f>SUM('[2]Cuadro 4.1.1'!Q17)</f>
        <v>0</v>
      </c>
      <c r="F12" s="35">
        <f>SUM('[2]Cuadro 4.1.1'!Q15)</f>
        <v>15651</v>
      </c>
      <c r="G12" s="35">
        <f>SUM('[2]Cuadro 4.1.1'!Q19)</f>
        <v>0</v>
      </c>
      <c r="H12" s="35">
        <f>SUM('[2]Cuadro 4.1.1'!Q20)</f>
        <v>0</v>
      </c>
      <c r="I12" s="35">
        <f>SUM('[2]Cuadro 4.1.1'!Q21)</f>
        <v>0</v>
      </c>
      <c r="J12" s="35">
        <f>SUM('[2]Cuadro 4.1.1'!Q12)</f>
        <v>15651</v>
      </c>
      <c r="K12" s="35">
        <f>SUM('[2]Cuadro 4.1.1'!Q18)</f>
        <v>0</v>
      </c>
      <c r="L12" s="35">
        <f>SUM('[2]Cuadro 4.1.1'!Q28)</f>
        <v>1048</v>
      </c>
      <c r="M12" s="35">
        <f>SUM('[2]Cuadro 4.1.1'!Q25)</f>
        <v>262</v>
      </c>
      <c r="N12" s="35"/>
      <c r="O12" s="67">
        <f t="shared" si="1"/>
        <v>32612</v>
      </c>
    </row>
    <row r="13" spans="2:15" ht="12" customHeight="1">
      <c r="B13" s="75" t="s">
        <v>4</v>
      </c>
      <c r="C13" s="35">
        <f>SUM('[2]Cuadro 4.1.1'!R22:V22)</f>
        <v>9</v>
      </c>
      <c r="D13" s="35">
        <f>SUM('[2]Cuadro 4.1.1'!R16:V16)</f>
        <v>0</v>
      </c>
      <c r="E13" s="35">
        <f>SUM('[2]Cuadro 4.1.1'!R17:V17)</f>
        <v>0</v>
      </c>
      <c r="F13" s="35">
        <f>SUM('[2]Cuadro 4.1.1'!R15:V15)</f>
        <v>17954</v>
      </c>
      <c r="G13" s="35">
        <f>SUM('[2]Cuadro 4.1.1'!R19:V19)</f>
        <v>0</v>
      </c>
      <c r="H13" s="35">
        <f>SUM('[2]Cuadro 4.1.1'!R20:V20)</f>
        <v>0</v>
      </c>
      <c r="I13" s="35">
        <f>SUM('[2]Cuadro 4.1.1'!R21:V21)</f>
        <v>0</v>
      </c>
      <c r="J13" s="35">
        <f>SUM('[2]Cuadro 4.1.1'!R12:V12)</f>
        <v>17954</v>
      </c>
      <c r="K13" s="35">
        <f>SUM('[2]Cuadro 4.1.1'!R18:V18)</f>
        <v>2522</v>
      </c>
      <c r="L13" s="35">
        <f>SUM('[2]Cuadro 4.1.1'!R28:V28)</f>
        <v>2160</v>
      </c>
      <c r="M13" s="35">
        <f>SUM('[2]Cuadro 4.1.1'!R25:V25)</f>
        <v>4</v>
      </c>
      <c r="N13" s="35"/>
      <c r="O13" s="67">
        <f t="shared" si="1"/>
        <v>40603</v>
      </c>
    </row>
    <row r="14" spans="2:15" ht="12" customHeight="1">
      <c r="B14" s="75" t="s">
        <v>5</v>
      </c>
      <c r="C14" s="35">
        <f>SUM('[2]Cuadro 4.1.1'!W22)</f>
        <v>0</v>
      </c>
      <c r="D14" s="35">
        <f>SUM('[2]Cuadro 4.1.1'!W16)</f>
        <v>0</v>
      </c>
      <c r="E14" s="35">
        <f>SUM('[2]Cuadro 4.1.1'!W17)</f>
        <v>0</v>
      </c>
      <c r="F14" s="35">
        <f>SUM('[2]Cuadro 4.1.1'!W15)</f>
        <v>2729</v>
      </c>
      <c r="G14" s="35">
        <f>SUM('[2]Cuadro 4.1.1'!W19)</f>
        <v>0</v>
      </c>
      <c r="H14" s="35">
        <f>SUM('[2]Cuadro 4.1.1'!W20)</f>
        <v>0</v>
      </c>
      <c r="I14" s="35">
        <f>SUM('[2]Cuadro 4.1.1'!W21)</f>
        <v>0</v>
      </c>
      <c r="J14" s="35">
        <f>SUM('[2]Cuadro 4.1.1'!W12)</f>
        <v>2729</v>
      </c>
      <c r="K14" s="35">
        <f>SUM('[2]Cuadro 4.1.1'!W18)</f>
        <v>0</v>
      </c>
      <c r="L14" s="35">
        <f>SUM('[2]Cuadro 4.1.1'!W28)</f>
        <v>1559</v>
      </c>
      <c r="M14" s="35">
        <f>SUM('[2]Cuadro 4.1.1'!W25)</f>
        <v>0</v>
      </c>
      <c r="N14" s="35"/>
      <c r="O14" s="67">
        <f t="shared" si="1"/>
        <v>7017</v>
      </c>
    </row>
    <row r="15" spans="2:15" ht="12" customHeight="1">
      <c r="B15" s="75" t="s">
        <v>6</v>
      </c>
      <c r="C15" s="35">
        <f>SUM('[2]Cuadro 4.1.1'!X22)</f>
        <v>0</v>
      </c>
      <c r="D15" s="35">
        <f>SUM('[2]Cuadro 4.1.1'!X16)</f>
        <v>0</v>
      </c>
      <c r="E15" s="35">
        <f>SUM('[2]Cuadro 4.1.1'!X17)</f>
        <v>0</v>
      </c>
      <c r="F15" s="35">
        <f>SUM('[2]Cuadro 4.1.1'!X15)</f>
        <v>6421</v>
      </c>
      <c r="G15" s="35">
        <f>SUM('[2]Cuadro 4.1.1'!X19)</f>
        <v>0</v>
      </c>
      <c r="H15" s="35">
        <f>SUM('[2]Cuadro 4.1.1'!X20)</f>
        <v>0</v>
      </c>
      <c r="I15" s="35">
        <f>SUM('[2]Cuadro 4.1.1'!X21)</f>
        <v>0</v>
      </c>
      <c r="J15" s="35">
        <f>SUM('[2]Cuadro 4.1.1'!X12)</f>
        <v>6421</v>
      </c>
      <c r="K15" s="35">
        <f>SUM('[2]Cuadro 4.1.1'!X18)</f>
        <v>0</v>
      </c>
      <c r="L15" s="35">
        <f>SUM('[2]Cuadro 4.1.1'!X28)</f>
        <v>757</v>
      </c>
      <c r="M15" s="35">
        <f>SUM('[2]Cuadro 4.1.1'!X25)</f>
        <v>3</v>
      </c>
      <c r="N15" s="35"/>
      <c r="O15" s="67">
        <f t="shared" si="1"/>
        <v>13602</v>
      </c>
    </row>
    <row r="16" spans="2:15" ht="12" customHeight="1">
      <c r="B16" s="75" t="s">
        <v>7</v>
      </c>
      <c r="C16" s="35">
        <f>SUM('[2]Cuadro 4.1.1'!Y22)</f>
        <v>235</v>
      </c>
      <c r="D16" s="35">
        <f>SUM('[2]Cuadro 4.1.1'!Y16)</f>
        <v>3</v>
      </c>
      <c r="E16" s="35">
        <f>SUM('[2]Cuadro 4.1.1'!Y17)</f>
        <v>0</v>
      </c>
      <c r="F16" s="35">
        <f>SUM('[2]Cuadro 4.1.1'!Y15)</f>
        <v>5717</v>
      </c>
      <c r="G16" s="35">
        <f>SUM('[2]Cuadro 4.1.1'!Y19)</f>
        <v>0</v>
      </c>
      <c r="H16" s="35">
        <f>SUM('[2]Cuadro 4.1.1'!Y20)</f>
        <v>0</v>
      </c>
      <c r="I16" s="35">
        <f>SUM('[2]Cuadro 4.1.1'!Y21)</f>
        <v>0</v>
      </c>
      <c r="J16" s="35">
        <f>SUM('[2]Cuadro 4.1.1'!Y12)</f>
        <v>5717</v>
      </c>
      <c r="K16" s="35">
        <f>SUM('[2]Cuadro 4.1.1'!Y18)</f>
        <v>0</v>
      </c>
      <c r="L16" s="35">
        <f>SUM('[2]Cuadro 4.1.1'!Y28)</f>
        <v>366</v>
      </c>
      <c r="M16" s="35">
        <f>SUM('[2]Cuadro 4.1.1'!Y25)</f>
        <v>4</v>
      </c>
      <c r="N16" s="35"/>
      <c r="O16" s="67">
        <f t="shared" si="1"/>
        <v>12042</v>
      </c>
    </row>
    <row r="17" spans="2:15" ht="5.25" customHeight="1" thickBot="1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3"/>
    </row>
    <row r="18" ht="5.25" customHeight="1"/>
    <row r="19" ht="12">
      <c r="B19" s="122" t="s">
        <v>92</v>
      </c>
    </row>
  </sheetData>
  <sheetProtection/>
  <mergeCells count="4">
    <mergeCell ref="C3:K3"/>
    <mergeCell ref="L3:M3"/>
    <mergeCell ref="O3:O4"/>
    <mergeCell ref="B1:O1"/>
  </mergeCells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landscape" r:id="rId2"/>
  <headerFooter scaleWithDoc="0">
    <oddHeader>&amp;L&amp;G&amp;R&amp;G</oddHeader>
    <oddFooter>&amp;R&amp;G
&amp;8&amp;P/&amp;N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tabColor rgb="FFFF0000"/>
    <pageSetUpPr fitToPage="1"/>
  </sheetPr>
  <dimension ref="A1:V48"/>
  <sheetViews>
    <sheetView zoomScalePageLayoutView="0" workbookViewId="0" topLeftCell="A13">
      <selection activeCell="Z34" sqref="Z34"/>
    </sheetView>
  </sheetViews>
  <sheetFormatPr defaultColWidth="11.421875" defaultRowHeight="15"/>
  <cols>
    <col min="1" max="2" width="0.85546875" style="2" customWidth="1"/>
    <col min="3" max="3" width="33.8515625" style="33" customWidth="1"/>
    <col min="4" max="15" width="8.57421875" style="91" customWidth="1"/>
    <col min="16" max="16" width="0.85546875" style="33" customWidth="1"/>
    <col min="17" max="17" width="8.57421875" style="91" customWidth="1"/>
    <col min="18" max="18" width="0.85546875" style="33" customWidth="1"/>
    <col min="19" max="19" width="11.421875" style="33" customWidth="1"/>
    <col min="20" max="20" width="0" style="33" hidden="1" customWidth="1"/>
    <col min="21" max="16384" width="11.421875" style="33" customWidth="1"/>
  </cols>
  <sheetData>
    <row r="1" spans="1:17" ht="6" customHeight="1">
      <c r="A1" s="84"/>
      <c r="B1" s="84"/>
      <c r="C1" s="85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5"/>
      <c r="Q1" s="86"/>
    </row>
    <row r="2" spans="1:17" s="87" customFormat="1" ht="29.25" customHeight="1">
      <c r="A2" s="2"/>
      <c r="B2" s="2"/>
      <c r="C2" s="191" t="str">
        <f>"4.1.3 Migrantes rescatados por Grupo Beta, según entidad federativa"&amp;", enero-"&amp;LOWER(INDEX('[1]Cuadro 4.1'!B5:Q5,COLUMN('[1]Cuadro 4.1'!Q5)-3))&amp;" de 2023"</f>
        <v>4.1.3 Migrantes rescatados por Grupo Beta, según entidad federativa, enero-diciembre de 2023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1:17" s="87" customFormat="1" ht="6" customHeight="1">
      <c r="A3" s="2"/>
      <c r="B3" s="2"/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"/>
      <c r="Q3" s="89"/>
    </row>
    <row r="4" spans="1:16" ht="12.75" customHeight="1" thickBot="1">
      <c r="A4" s="4"/>
      <c r="B4" s="4"/>
      <c r="C4" s="90"/>
      <c r="P4" s="92"/>
    </row>
    <row r="5" spans="1:17" ht="18">
      <c r="A5" s="4"/>
      <c r="B5" s="4"/>
      <c r="C5" s="62" t="s">
        <v>78</v>
      </c>
      <c r="D5" s="63" t="str">
        <f>CHOOSE(COLUMN(C5)-2,"Enero","Febrero","Marzo","Abril","Mayo","Junio","Julio","Agosto","Septiembre","Octubre","Noviembre","Diciembre")</f>
        <v>Enero</v>
      </c>
      <c r="E5" s="63" t="str">
        <f aca="true" t="shared" si="0" ref="E5:O5">CHOOSE(COLUMN(D5)-2,"Enero","Febrero","Marzo","Abril","Mayo","Junio","Julio","Agosto","Septiembre","Octubre","Noviembre","Diciembre")</f>
        <v>Febrero</v>
      </c>
      <c r="F5" s="63" t="str">
        <f t="shared" si="0"/>
        <v>Marzo</v>
      </c>
      <c r="G5" s="63" t="str">
        <f t="shared" si="0"/>
        <v>Abril</v>
      </c>
      <c r="H5" s="63" t="str">
        <f t="shared" si="0"/>
        <v>Mayo</v>
      </c>
      <c r="I5" s="63" t="str">
        <f t="shared" si="0"/>
        <v>Junio</v>
      </c>
      <c r="J5" s="63" t="str">
        <f t="shared" si="0"/>
        <v>Julio</v>
      </c>
      <c r="K5" s="63" t="str">
        <f t="shared" si="0"/>
        <v>Agosto</v>
      </c>
      <c r="L5" s="63" t="str">
        <f t="shared" si="0"/>
        <v>Septiembre</v>
      </c>
      <c r="M5" s="63" t="str">
        <f t="shared" si="0"/>
        <v>Octubre</v>
      </c>
      <c r="N5" s="63" t="str">
        <f t="shared" si="0"/>
        <v>Noviembre</v>
      </c>
      <c r="O5" s="63" t="str">
        <f t="shared" si="0"/>
        <v>Diciembre</v>
      </c>
      <c r="P5" s="93"/>
      <c r="Q5" s="94" t="s">
        <v>3</v>
      </c>
    </row>
    <row r="6" spans="1:17" ht="6" customHeight="1">
      <c r="A6" s="4"/>
      <c r="B6" s="4"/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  <c r="Q6" s="98"/>
    </row>
    <row r="7" spans="3:17" ht="12">
      <c r="C7" s="99" t="s">
        <v>40</v>
      </c>
      <c r="D7" s="100">
        <f>SUM(D9:D17)</f>
        <v>27</v>
      </c>
      <c r="E7" s="100">
        <f aca="true" t="shared" si="1" ref="E7:O7">SUM(E9:E17)</f>
        <v>112</v>
      </c>
      <c r="F7" s="100">
        <f t="shared" si="1"/>
        <v>147</v>
      </c>
      <c r="G7" s="100">
        <f t="shared" si="1"/>
        <v>86</v>
      </c>
      <c r="H7" s="100">
        <f t="shared" si="1"/>
        <v>44</v>
      </c>
      <c r="I7" s="100">
        <f t="shared" si="1"/>
        <v>41</v>
      </c>
      <c r="J7" s="100">
        <f t="shared" si="1"/>
        <v>18</v>
      </c>
      <c r="K7" s="100">
        <f t="shared" si="1"/>
        <v>41</v>
      </c>
      <c r="L7" s="100">
        <f t="shared" si="1"/>
        <v>54</v>
      </c>
      <c r="M7" s="100">
        <f t="shared" si="1"/>
        <v>52</v>
      </c>
      <c r="N7" s="100">
        <f t="shared" si="1"/>
        <v>344</v>
      </c>
      <c r="O7" s="100">
        <f t="shared" si="1"/>
        <v>338</v>
      </c>
      <c r="P7" s="101"/>
      <c r="Q7" s="102">
        <f>SUM(D7:P7)</f>
        <v>1304</v>
      </c>
    </row>
    <row r="8" spans="3:17" ht="6" customHeight="1">
      <c r="C8" s="103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106"/>
    </row>
    <row r="9" spans="3:17" ht="12">
      <c r="C9" s="75" t="s">
        <v>0</v>
      </c>
      <c r="D9" s="107">
        <f>SUM('[3]Cuadro 4.1.2'!D22:F22)</f>
        <v>12</v>
      </c>
      <c r="E9" s="107">
        <f>SUM('[4]Cuadro 4.1.3'!D22:F22)</f>
        <v>55</v>
      </c>
      <c r="F9" s="107">
        <f>SUM('[5]Cuadro 4.1.4'!D22:F22)</f>
        <v>32</v>
      </c>
      <c r="G9" s="107">
        <f>SUM('[6]Cuadro 4.1.5'!D22:F22)</f>
        <v>11</v>
      </c>
      <c r="H9" s="107">
        <f>SUM('[7]Cuadro 4.1.6'!D22:F22)</f>
        <v>10</v>
      </c>
      <c r="I9" s="107">
        <f>SUM('[8]Cuadro 4.1.7'!D22:F22)</f>
        <v>2</v>
      </c>
      <c r="J9" s="107">
        <f>SUM('[9]Cuadro 4.1.8'!D22:F22)</f>
        <v>8</v>
      </c>
      <c r="K9" s="107">
        <f>SUM('[10]Cuadro 4.1.9'!D22:F22)</f>
        <v>2</v>
      </c>
      <c r="L9" s="107">
        <f>SUM('[11]Cuadro 4.1.10'!D22:F22)</f>
        <v>16</v>
      </c>
      <c r="M9" s="107">
        <f>SUM('[12]Cuadro 4.1.11'!D22:F22)</f>
        <v>2</v>
      </c>
      <c r="N9" s="107">
        <f>SUM('[13]Cuadro 4.1.12'!D22:F22)</f>
        <v>0</v>
      </c>
      <c r="O9" s="107">
        <f>SUM('Cuadro 4.1.13'!D22:F22)</f>
        <v>11</v>
      </c>
      <c r="P9" s="108"/>
      <c r="Q9" s="109">
        <f>SUM(D9:P9)</f>
        <v>161</v>
      </c>
    </row>
    <row r="10" spans="3:17" ht="12">
      <c r="C10" s="75" t="s">
        <v>35</v>
      </c>
      <c r="D10" s="107">
        <f>SUM('[3]Cuadro 4.1.2'!G22:K22)</f>
        <v>0</v>
      </c>
      <c r="E10" s="107">
        <f>SUM('[4]Cuadro 4.1.3'!G22:K22)</f>
        <v>0</v>
      </c>
      <c r="F10" s="107">
        <f>SUM('[5]Cuadro 4.1.4'!G22:K22)</f>
        <v>0</v>
      </c>
      <c r="G10" s="107">
        <f>SUM('[6]Cuadro 4.1.5'!G22:K22)</f>
        <v>0</v>
      </c>
      <c r="H10" s="107">
        <f>SUM('[7]Cuadro 4.1.6'!G22:K22)</f>
        <v>0</v>
      </c>
      <c r="I10" s="107">
        <f>SUM('[8]Cuadro 4.1.7'!G22:K22)</f>
        <v>0</v>
      </c>
      <c r="J10" s="107">
        <f>SUM('[9]Cuadro 4.1.8'!G22:K22)</f>
        <v>0</v>
      </c>
      <c r="K10" s="107">
        <f>SUM('[10]Cuadro 4.1.9'!G22:K22)</f>
        <v>0</v>
      </c>
      <c r="L10" s="107">
        <f>SUM('[11]Cuadro 4.1.10'!G22:K22)</f>
        <v>0</v>
      </c>
      <c r="M10" s="107">
        <f>SUM('[12]Cuadro 4.1.11'!G22:K22)</f>
        <v>0</v>
      </c>
      <c r="N10" s="107">
        <f>SUM('[13]Cuadro 4.1.12'!G22:K22)</f>
        <v>0</v>
      </c>
      <c r="O10" s="107">
        <f>SUM('Cuadro 4.1.13'!G22:K22)</f>
        <v>0</v>
      </c>
      <c r="P10" s="108"/>
      <c r="Q10" s="109">
        <f aca="true" t="shared" si="2" ref="Q10:Q17">SUM(D10:P10)</f>
        <v>0</v>
      </c>
    </row>
    <row r="11" spans="3:17" ht="12">
      <c r="C11" s="75" t="s">
        <v>1</v>
      </c>
      <c r="D11" s="107">
        <f>SUM('[3]Cuadro 4.1.2'!L22:N22)</f>
        <v>1</v>
      </c>
      <c r="E11" s="107">
        <f>SUM('[4]Cuadro 4.1.3'!L22:N22)</f>
        <v>6</v>
      </c>
      <c r="F11" s="107">
        <f>SUM('[5]Cuadro 4.1.4'!L22:N22)</f>
        <v>20</v>
      </c>
      <c r="G11" s="107">
        <f>SUM('[6]Cuadro 4.1.5'!L22:N22)</f>
        <v>0</v>
      </c>
      <c r="H11" s="107">
        <f>SUM('[7]Cuadro 4.1.6'!L22:N22)</f>
        <v>0</v>
      </c>
      <c r="I11" s="107">
        <f>SUM('[8]Cuadro 4.1.7'!L22:N22)</f>
        <v>4</v>
      </c>
      <c r="J11" s="107">
        <f>SUM('[9]Cuadro 4.1.8'!L22:N22)</f>
        <v>3</v>
      </c>
      <c r="K11" s="107">
        <f>SUM('[10]Cuadro 4.1.9'!L22:N22)</f>
        <v>29</v>
      </c>
      <c r="L11" s="107">
        <f>SUM('[11]Cuadro 4.1.10'!L22:N22)</f>
        <v>4</v>
      </c>
      <c r="M11" s="107">
        <f>SUM('[12]Cuadro 4.1.11'!L22:N22)</f>
        <v>20</v>
      </c>
      <c r="N11" s="107">
        <f>SUM('[13]Cuadro 4.1.12'!L22:N22)</f>
        <v>333</v>
      </c>
      <c r="O11" s="107">
        <f>SUM('Cuadro 4.1.13'!L22:N22)</f>
        <v>326</v>
      </c>
      <c r="P11" s="108"/>
      <c r="Q11" s="109">
        <f t="shared" si="2"/>
        <v>746</v>
      </c>
    </row>
    <row r="12" spans="3:17" ht="12">
      <c r="C12" s="75" t="s">
        <v>2</v>
      </c>
      <c r="D12" s="107">
        <f>SUM('[3]Cuadro 4.1.2'!O22:Q22)</f>
        <v>14</v>
      </c>
      <c r="E12" s="107">
        <f>SUM('[4]Cuadro 4.1.3'!O22:Q22)</f>
        <v>42</v>
      </c>
      <c r="F12" s="107">
        <f>SUM('[5]Cuadro 4.1.4'!O22:Q22)</f>
        <v>21</v>
      </c>
      <c r="G12" s="107">
        <f>SUM('[6]Cuadro 4.1.5'!O22:Q22)</f>
        <v>44</v>
      </c>
      <c r="H12" s="107">
        <f>SUM('[7]Cuadro 4.1.6'!O22:Q22)</f>
        <v>12</v>
      </c>
      <c r="I12" s="107">
        <f>SUM('[8]Cuadro 4.1.7'!O22:Q22)</f>
        <v>8</v>
      </c>
      <c r="J12" s="107">
        <f>SUM('[9]Cuadro 4.1.8'!O22:Q22)</f>
        <v>0</v>
      </c>
      <c r="K12" s="107">
        <f>SUM('[10]Cuadro 4.1.9'!O22:Q22)</f>
        <v>2</v>
      </c>
      <c r="L12" s="107">
        <f>SUM('[11]Cuadro 4.1.10'!O22:Q22)</f>
        <v>1</v>
      </c>
      <c r="M12" s="107">
        <f>SUM('[12]Cuadro 4.1.11'!O22:Q22)</f>
        <v>8</v>
      </c>
      <c r="N12" s="107">
        <f>SUM('[13]Cuadro 4.1.12'!O22:Q22)</f>
        <v>1</v>
      </c>
      <c r="O12" s="107">
        <f>SUM('Cuadro 4.1.13'!O22:Q22)</f>
        <v>0</v>
      </c>
      <c r="P12" s="108"/>
      <c r="Q12" s="109">
        <f t="shared" si="2"/>
        <v>153</v>
      </c>
    </row>
    <row r="13" spans="3:17" ht="12">
      <c r="C13" s="75" t="s">
        <v>31</v>
      </c>
      <c r="D13" s="107">
        <f>SUM('[3]Cuadro 4.1.2'!Q22)</f>
        <v>0</v>
      </c>
      <c r="E13" s="107">
        <f>SUM('[4]Cuadro 4.1.3'!Q22)</f>
        <v>0</v>
      </c>
      <c r="F13" s="107">
        <f>SUM('[5]Cuadro 4.1.4'!Q22)</f>
        <v>0</v>
      </c>
      <c r="G13" s="107">
        <f>SUM('[6]Cuadro 4.1.5'!Q22)</f>
        <v>0</v>
      </c>
      <c r="H13" s="107">
        <f>SUM('[7]Cuadro 4.1.6'!Q22)</f>
        <v>0</v>
      </c>
      <c r="I13" s="107">
        <f>SUM('[8]Cuadro 4.1.7'!Q22)</f>
        <v>0</v>
      </c>
      <c r="J13" s="107">
        <f>SUM('[9]Cuadro 4.1.8'!Q22)</f>
        <v>0</v>
      </c>
      <c r="K13" s="107">
        <f>SUM('[10]Cuadro 4.1.9'!Q22)</f>
        <v>0</v>
      </c>
      <c r="L13" s="107">
        <f>SUM('[11]Cuadro 4.1.10'!Q22)</f>
        <v>0</v>
      </c>
      <c r="M13" s="107">
        <f>SUM('[12]Cuadro 4.1.11'!Q22)</f>
        <v>0</v>
      </c>
      <c r="N13" s="107">
        <f>SUM('[13]Cuadro 4.1.12'!Q22)</f>
        <v>0</v>
      </c>
      <c r="O13" s="107">
        <f>SUM('Cuadro 4.1.13'!Q22)</f>
        <v>0</v>
      </c>
      <c r="P13" s="108"/>
      <c r="Q13" s="109">
        <f t="shared" si="2"/>
        <v>0</v>
      </c>
    </row>
    <row r="14" spans="3:17" ht="12">
      <c r="C14" s="75" t="s">
        <v>4</v>
      </c>
      <c r="D14" s="107">
        <f>SUM('[3]Cuadro 4.1.2'!R22:V22)</f>
        <v>0</v>
      </c>
      <c r="E14" s="107">
        <f>SUM('[4]Cuadro 4.1.3'!R22:V22)</f>
        <v>0</v>
      </c>
      <c r="F14" s="107">
        <f>SUM('[5]Cuadro 4.1.4'!R22:V22)</f>
        <v>0</v>
      </c>
      <c r="G14" s="107">
        <f>SUM('[6]Cuadro 4.1.5'!R22:V22)</f>
        <v>1</v>
      </c>
      <c r="H14" s="107">
        <f>SUM('[7]Cuadro 4.1.6'!R22:V22)</f>
        <v>0</v>
      </c>
      <c r="I14" s="107">
        <f>SUM('[8]Cuadro 4.1.7'!R22:V22)</f>
        <v>0</v>
      </c>
      <c r="J14" s="107">
        <f>SUM('[9]Cuadro 4.1.8'!R22:V22)</f>
        <v>0</v>
      </c>
      <c r="K14" s="107">
        <f>SUM('[10]Cuadro 4.1.9'!R22:V22)</f>
        <v>0</v>
      </c>
      <c r="L14" s="107">
        <f>SUM('[11]Cuadro 4.1.10'!R22:V22)</f>
        <v>6</v>
      </c>
      <c r="M14" s="107">
        <f>SUM('[12]Cuadro 4.1.11'!R22:V22)</f>
        <v>1</v>
      </c>
      <c r="N14" s="107">
        <f>SUM('[13]Cuadro 4.1.12'!R22:V22)</f>
        <v>0</v>
      </c>
      <c r="O14" s="107">
        <f>SUM('Cuadro 4.1.13'!R22:V22)</f>
        <v>1</v>
      </c>
      <c r="P14" s="108"/>
      <c r="Q14" s="109">
        <f t="shared" si="2"/>
        <v>9</v>
      </c>
    </row>
    <row r="15" spans="3:17" ht="12">
      <c r="C15" s="75" t="s">
        <v>5</v>
      </c>
      <c r="D15" s="107">
        <f>SUM('[3]Cuadro 4.1.2'!W22)</f>
        <v>0</v>
      </c>
      <c r="E15" s="107">
        <f>SUM('[4]Cuadro 4.1.3'!W22)</f>
        <v>0</v>
      </c>
      <c r="F15" s="107">
        <f>SUM('[5]Cuadro 4.1.4'!W22)</f>
        <v>0</v>
      </c>
      <c r="G15" s="107">
        <f>SUM('[6]Cuadro 4.1.5'!W22)</f>
        <v>0</v>
      </c>
      <c r="H15" s="107">
        <f>SUM('[7]Cuadro 4.1.6'!W22)</f>
        <v>0</v>
      </c>
      <c r="I15" s="107">
        <f>SUM('[8]Cuadro 4.1.7'!W22)</f>
        <v>0</v>
      </c>
      <c r="J15" s="107">
        <f>SUM('[9]Cuadro 4.1.8'!W22)</f>
        <v>0</v>
      </c>
      <c r="K15" s="107">
        <f>SUM('[10]Cuadro 4.1.9'!W22)</f>
        <v>0</v>
      </c>
      <c r="L15" s="107">
        <f>SUM('[11]Cuadro 4.1.10'!W22)</f>
        <v>0</v>
      </c>
      <c r="M15" s="107">
        <f>SUM('[12]Cuadro 4.1.11'!W22)</f>
        <v>0</v>
      </c>
      <c r="N15" s="107">
        <f>SUM('[13]Cuadro 4.1.12'!W22)</f>
        <v>0</v>
      </c>
      <c r="O15" s="107">
        <f>SUM('Cuadro 4.1.13'!W22)</f>
        <v>0</v>
      </c>
      <c r="P15" s="108"/>
      <c r="Q15" s="109">
        <f t="shared" si="2"/>
        <v>0</v>
      </c>
    </row>
    <row r="16" spans="3:17" ht="12">
      <c r="C16" s="75" t="s">
        <v>6</v>
      </c>
      <c r="D16" s="107">
        <f>SUM('[3]Cuadro 4.1.2'!X22)</f>
        <v>0</v>
      </c>
      <c r="E16" s="107">
        <f>SUM('[4]Cuadro 4.1.3'!X22)</f>
        <v>0</v>
      </c>
      <c r="F16" s="107">
        <f>SUM('[5]Cuadro 4.1.4'!X22)</f>
        <v>0</v>
      </c>
      <c r="G16" s="107">
        <f>SUM('[6]Cuadro 4.1.5'!X22)</f>
        <v>0</v>
      </c>
      <c r="H16" s="107">
        <f>SUM('[7]Cuadro 4.1.6'!X22)</f>
        <v>0</v>
      </c>
      <c r="I16" s="107">
        <f>SUM('[8]Cuadro 4.1.7'!X22)</f>
        <v>0</v>
      </c>
      <c r="J16" s="107">
        <f>SUM('[9]Cuadro 4.1.8'!X22)</f>
        <v>0</v>
      </c>
      <c r="K16" s="107">
        <f>SUM('[10]Cuadro 4.1.9'!X22)</f>
        <v>0</v>
      </c>
      <c r="L16" s="107">
        <f>SUM('[11]Cuadro 4.1.10'!X22)</f>
        <v>0</v>
      </c>
      <c r="M16" s="107">
        <f>SUM('[12]Cuadro 4.1.11'!X22)</f>
        <v>0</v>
      </c>
      <c r="N16" s="107">
        <f>SUM('[13]Cuadro 4.1.12'!X22)</f>
        <v>0</v>
      </c>
      <c r="O16" s="107">
        <f>SUM('Cuadro 4.1.13'!X22)</f>
        <v>0</v>
      </c>
      <c r="P16" s="108"/>
      <c r="Q16" s="109">
        <f t="shared" si="2"/>
        <v>0</v>
      </c>
    </row>
    <row r="17" spans="3:17" ht="12">
      <c r="C17" s="75" t="s">
        <v>7</v>
      </c>
      <c r="D17" s="107">
        <f>SUM('[3]Cuadro 4.1.2'!Y22)</f>
        <v>0</v>
      </c>
      <c r="E17" s="107">
        <f>SUM('[4]Cuadro 4.1.3'!Y22)</f>
        <v>9</v>
      </c>
      <c r="F17" s="107">
        <f>SUM('[5]Cuadro 4.1.4'!Y22)</f>
        <v>74</v>
      </c>
      <c r="G17" s="107">
        <f>SUM('[6]Cuadro 4.1.5'!Y22)</f>
        <v>30</v>
      </c>
      <c r="H17" s="107">
        <f>SUM('[7]Cuadro 4.1.6'!Y22)</f>
        <v>22</v>
      </c>
      <c r="I17" s="107">
        <f>SUM('[8]Cuadro 4.1.7'!Y22)</f>
        <v>27</v>
      </c>
      <c r="J17" s="107">
        <f>SUM('[9]Cuadro 4.1.8'!Y22)</f>
        <v>7</v>
      </c>
      <c r="K17" s="107">
        <f>SUM('[10]Cuadro 4.1.9'!Y22)</f>
        <v>8</v>
      </c>
      <c r="L17" s="107">
        <f>SUM('[11]Cuadro 4.1.10'!Y22)</f>
        <v>27</v>
      </c>
      <c r="M17" s="107">
        <f>SUM('[12]Cuadro 4.1.11'!Y22)</f>
        <v>21</v>
      </c>
      <c r="N17" s="107">
        <f>SUM('[13]Cuadro 4.1.12'!Y22)</f>
        <v>10</v>
      </c>
      <c r="O17" s="107">
        <f>SUM('Cuadro 4.1.13'!Y22)</f>
        <v>0</v>
      </c>
      <c r="P17" s="108"/>
      <c r="Q17" s="109">
        <f t="shared" si="2"/>
        <v>235</v>
      </c>
    </row>
    <row r="18" spans="3:17" ht="6" customHeight="1" thickBot="1">
      <c r="C18" s="15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1"/>
      <c r="Q18" s="112"/>
    </row>
    <row r="19" spans="3:17" ht="6" customHeight="1">
      <c r="C19" s="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4"/>
      <c r="Q19" s="113"/>
    </row>
    <row r="20" spans="1:22" s="21" customFormat="1" ht="12" customHeight="1">
      <c r="A20" s="2"/>
      <c r="B20" s="2"/>
      <c r="C20" s="189" t="s">
        <v>27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</row>
    <row r="21" spans="1:22" s="21" customFormat="1" ht="23.25" customHeight="1">
      <c r="A21" s="2"/>
      <c r="B21" s="2"/>
      <c r="C21" s="188" t="s">
        <v>33</v>
      </c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82"/>
      <c r="S21" s="82"/>
      <c r="T21" s="82"/>
      <c r="U21" s="82"/>
      <c r="V21" s="82"/>
    </row>
    <row r="22" spans="1:22" s="20" customFormat="1" ht="26.25" customHeight="1">
      <c r="A22" s="2"/>
      <c r="B22" s="2"/>
      <c r="C22" s="188" t="s">
        <v>32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82"/>
      <c r="S22" s="82"/>
      <c r="T22" s="82"/>
      <c r="U22" s="82"/>
      <c r="V22" s="82"/>
    </row>
    <row r="23" spans="3:17" ht="12">
      <c r="C23" s="83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6"/>
      <c r="Q23" s="115"/>
    </row>
    <row r="24" spans="3:17" ht="12"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7"/>
      <c r="Q24" s="118"/>
    </row>
    <row r="25" ht="15.75">
      <c r="Q25" s="119"/>
    </row>
    <row r="27" spans="3:17" ht="15.75">
      <c r="C27" s="191" t="str">
        <f>"4.1.3 Migrantes Orientados por Grupo Beta, según entidad federativa"&amp;", enero-"&amp;LOWER(INDEX('[1]Cuadro 4.1'!B5:Q5,COLUMN('[1]Cuadro 4.1'!Q5)-3))&amp;" de 2023"</f>
        <v>4.1.3 Migrantes Orientados por Grupo Beta, según entidad federativa, enero-diciembre de 2023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</row>
    <row r="28" ht="6" customHeight="1">
      <c r="Q28" s="119"/>
    </row>
    <row r="29" spans="3:16" ht="12.75" thickBot="1">
      <c r="C29" s="90"/>
      <c r="P29" s="92"/>
    </row>
    <row r="30" spans="3:17" ht="12">
      <c r="C30" s="62" t="s">
        <v>78</v>
      </c>
      <c r="D30" s="63" t="str">
        <f>CHOOSE(COLUMN(C30)-2,"Enero","Febrero","Marzo","Abril","Mayo","Junio","Julio","Agosto","Septiembre","Octubre","Noviembre","Diciembre")</f>
        <v>Enero</v>
      </c>
      <c r="E30" s="63" t="str">
        <f aca="true" t="shared" si="3" ref="E30:O30">CHOOSE(COLUMN(D30)-2,"Enero","Febrero","Marzo","Abril","Mayo","Junio","Julio","Agosto","Septiembre","Octubre","Noviembre","Diciembre")</f>
        <v>Febrero</v>
      </c>
      <c r="F30" s="63" t="str">
        <f t="shared" si="3"/>
        <v>Marzo</v>
      </c>
      <c r="G30" s="63" t="str">
        <f t="shared" si="3"/>
        <v>Abril</v>
      </c>
      <c r="H30" s="63" t="str">
        <f t="shared" si="3"/>
        <v>Mayo</v>
      </c>
      <c r="I30" s="63" t="str">
        <f t="shared" si="3"/>
        <v>Junio</v>
      </c>
      <c r="J30" s="63" t="str">
        <f t="shared" si="3"/>
        <v>Julio</v>
      </c>
      <c r="K30" s="63" t="str">
        <f t="shared" si="3"/>
        <v>Agosto</v>
      </c>
      <c r="L30" s="63" t="str">
        <f t="shared" si="3"/>
        <v>Septiembre</v>
      </c>
      <c r="M30" s="63" t="str">
        <f t="shared" si="3"/>
        <v>Octubre</v>
      </c>
      <c r="N30" s="63" t="str">
        <f t="shared" si="3"/>
        <v>Noviembre</v>
      </c>
      <c r="O30" s="63" t="str">
        <f t="shared" si="3"/>
        <v>Diciembre</v>
      </c>
      <c r="P30" s="93"/>
      <c r="Q30" s="94" t="s">
        <v>3</v>
      </c>
    </row>
    <row r="31" spans="3:17" ht="6" customHeight="1"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7"/>
      <c r="Q31" s="98"/>
    </row>
    <row r="32" spans="3:17" ht="12">
      <c r="C32" s="99" t="s">
        <v>40</v>
      </c>
      <c r="D32" s="100">
        <f>SUM(D34:D42)</f>
        <v>14693</v>
      </c>
      <c r="E32" s="100">
        <f aca="true" t="shared" si="4" ref="E32:O32">SUM(E34:E42)</f>
        <v>14614</v>
      </c>
      <c r="F32" s="100">
        <f t="shared" si="4"/>
        <v>18493</v>
      </c>
      <c r="G32" s="100">
        <f t="shared" si="4"/>
        <v>17288</v>
      </c>
      <c r="H32" s="100">
        <f t="shared" si="4"/>
        <v>19904</v>
      </c>
      <c r="I32" s="100">
        <f t="shared" si="4"/>
        <v>19432</v>
      </c>
      <c r="J32" s="100">
        <f t="shared" si="4"/>
        <v>21221</v>
      </c>
      <c r="K32" s="100">
        <f t="shared" si="4"/>
        <v>23945</v>
      </c>
      <c r="L32" s="100">
        <f t="shared" si="4"/>
        <v>23524</v>
      </c>
      <c r="M32" s="100">
        <f t="shared" si="4"/>
        <v>22126</v>
      </c>
      <c r="N32" s="100">
        <f t="shared" si="4"/>
        <v>21551</v>
      </c>
      <c r="O32" s="100">
        <f t="shared" si="4"/>
        <v>20747</v>
      </c>
      <c r="P32" s="101"/>
      <c r="Q32" s="102">
        <f>SUM(D32:P32)</f>
        <v>237538</v>
      </c>
    </row>
    <row r="33" spans="3:17" s="33" customFormat="1" ht="12">
      <c r="C33" s="103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5"/>
      <c r="Q33" s="106"/>
    </row>
    <row r="34" spans="3:17" s="33" customFormat="1" ht="12">
      <c r="C34" s="75" t="s">
        <v>0</v>
      </c>
      <c r="D34" s="107">
        <f>SUM('[3]Cuadro 4.1.2'!D12:F12)</f>
        <v>7697</v>
      </c>
      <c r="E34" s="107">
        <f>SUM('[4]Cuadro 4.1.3'!D12:F12)</f>
        <v>7870</v>
      </c>
      <c r="F34" s="107">
        <f>SUM('[5]Cuadro 4.1.4'!D12:F12)</f>
        <v>9234</v>
      </c>
      <c r="G34" s="107">
        <f>SUM('[6]Cuadro 4.1.5'!D12:F12)</f>
        <v>9442</v>
      </c>
      <c r="H34" s="107">
        <f>SUM('[7]Cuadro 4.1.6'!D12:F12)</f>
        <v>8304</v>
      </c>
      <c r="I34" s="107">
        <f>SUM('[8]Cuadro 4.1.7'!D12:F12)</f>
        <v>10424</v>
      </c>
      <c r="J34" s="107">
        <f>SUM('[9]Cuadro 4.1.8'!D12:F12)</f>
        <v>12609</v>
      </c>
      <c r="K34" s="107">
        <f>SUM('[10]Cuadro 4.1.9'!D12:F12)</f>
        <v>13634</v>
      </c>
      <c r="L34" s="107">
        <f>SUM('[11]Cuadro 4.1.10'!D12:F12)</f>
        <v>13224</v>
      </c>
      <c r="M34" s="107">
        <f>SUM('[12]Cuadro 4.1.11'!D12:F12)</f>
        <v>13009</v>
      </c>
      <c r="N34" s="107">
        <f>SUM('[13]Cuadro 4.1.12'!D12:F12)</f>
        <v>12250</v>
      </c>
      <c r="O34" s="107">
        <f>SUM('Cuadro 4.1.13'!D12:F12)</f>
        <v>12698</v>
      </c>
      <c r="P34" s="108"/>
      <c r="Q34" s="109">
        <f>SUM(D34:P34)</f>
        <v>130395</v>
      </c>
    </row>
    <row r="35" spans="3:17" s="33" customFormat="1" ht="12">
      <c r="C35" s="75" t="s">
        <v>35</v>
      </c>
      <c r="D35" s="107">
        <f>SUM('[3]Cuadro 4.1.2'!G12:K12)</f>
        <v>988</v>
      </c>
      <c r="E35" s="107">
        <f>SUM('[4]Cuadro 4.1.3'!G12:K12)</f>
        <v>1675</v>
      </c>
      <c r="F35" s="107">
        <f>SUM('[5]Cuadro 4.1.4'!G12:K12)</f>
        <v>1839</v>
      </c>
      <c r="G35" s="107">
        <f>SUM('[6]Cuadro 4.1.5'!G12:K12)</f>
        <v>1441</v>
      </c>
      <c r="H35" s="107">
        <f>SUM('[7]Cuadro 4.1.6'!G12:K12)</f>
        <v>1875</v>
      </c>
      <c r="I35" s="107">
        <f>SUM('[8]Cuadro 4.1.7'!G12:K12)</f>
        <v>1510</v>
      </c>
      <c r="J35" s="107">
        <f>SUM('[9]Cuadro 4.1.8'!G12:K12)</f>
        <v>2558</v>
      </c>
      <c r="K35" s="107">
        <f>SUM('[10]Cuadro 4.1.9'!G12:K12)</f>
        <v>2358</v>
      </c>
      <c r="L35" s="107">
        <f>SUM('[11]Cuadro 4.1.10'!G12:K12)</f>
        <v>1763</v>
      </c>
      <c r="M35" s="107">
        <f>SUM('[12]Cuadro 4.1.11'!G12:K12)</f>
        <v>939</v>
      </c>
      <c r="N35" s="107">
        <f>SUM('[13]Cuadro 4.1.12'!G12:K12)</f>
        <v>1446</v>
      </c>
      <c r="O35" s="107">
        <f>SUM('Cuadro 4.1.13'!G12:K12)</f>
        <v>1313</v>
      </c>
      <c r="P35" s="108"/>
      <c r="Q35" s="109">
        <f aca="true" t="shared" si="5" ref="Q35:Q42">SUM(D35:P35)</f>
        <v>19705</v>
      </c>
    </row>
    <row r="36" spans="3:17" s="33" customFormat="1" ht="12">
      <c r="C36" s="75" t="s">
        <v>1</v>
      </c>
      <c r="D36" s="107">
        <f>SUM('[3]Cuadro 4.1.2'!L12:N12)</f>
        <v>3575</v>
      </c>
      <c r="E36" s="107">
        <f>SUM('[4]Cuadro 4.1.3'!L12:N12)</f>
        <v>1933</v>
      </c>
      <c r="F36" s="107">
        <f>SUM('[5]Cuadro 4.1.4'!L12:N12)</f>
        <v>2426</v>
      </c>
      <c r="G36" s="107">
        <f>SUM('[6]Cuadro 4.1.5'!L12:N12)</f>
        <v>1729</v>
      </c>
      <c r="H36" s="107">
        <f>SUM('[7]Cuadro 4.1.6'!L12:N12)</f>
        <v>4855</v>
      </c>
      <c r="I36" s="107">
        <f>SUM('[8]Cuadro 4.1.7'!L12:N12)</f>
        <v>3398</v>
      </c>
      <c r="J36" s="107">
        <f>SUM('[9]Cuadro 4.1.8'!L12:N12)</f>
        <v>2003</v>
      </c>
      <c r="K36" s="107">
        <f>SUM('[10]Cuadro 4.1.9'!L12:N12)</f>
        <v>3063</v>
      </c>
      <c r="L36" s="107">
        <f>SUM('[11]Cuadro 4.1.10'!L12:N12)</f>
        <v>3437</v>
      </c>
      <c r="M36" s="107">
        <f>SUM('[12]Cuadro 4.1.11'!L12:N12)</f>
        <v>2515</v>
      </c>
      <c r="N36" s="107">
        <f>SUM('[13]Cuadro 4.1.12'!L12:N12)</f>
        <v>3294</v>
      </c>
      <c r="O36" s="107">
        <f>SUM('Cuadro 4.1.13'!L12:N12)</f>
        <v>3941</v>
      </c>
      <c r="P36" s="108"/>
      <c r="Q36" s="109">
        <f t="shared" si="5"/>
        <v>36169</v>
      </c>
    </row>
    <row r="37" spans="3:17" s="33" customFormat="1" ht="12">
      <c r="C37" s="75" t="s">
        <v>2</v>
      </c>
      <c r="D37" s="107">
        <f>SUM('[3]Cuadro 4.1.2'!O12:P12)</f>
        <v>382</v>
      </c>
      <c r="E37" s="107">
        <f>SUM('[4]Cuadro 4.1.3'!O12:P12)</f>
        <v>342</v>
      </c>
      <c r="F37" s="107">
        <f>SUM('[5]Cuadro 4.1.4'!O12:P12)</f>
        <v>245</v>
      </c>
      <c r="G37" s="107">
        <f>SUM('[6]Cuadro 4.1.5'!O12:P12)</f>
        <v>287</v>
      </c>
      <c r="H37" s="107">
        <f>SUM('[7]Cuadro 4.1.6'!O12:P12)</f>
        <v>227</v>
      </c>
      <c r="I37" s="107">
        <f>SUM('[8]Cuadro 4.1.7'!O12:P12)</f>
        <v>243</v>
      </c>
      <c r="J37" s="107">
        <f>SUM('[9]Cuadro 4.1.8'!O12:P12)</f>
        <v>103</v>
      </c>
      <c r="K37" s="107">
        <f>SUM('[10]Cuadro 4.1.9'!O12:P12)</f>
        <v>111</v>
      </c>
      <c r="L37" s="107">
        <f>SUM('[11]Cuadro 4.1.10'!O12:P12)</f>
        <v>170</v>
      </c>
      <c r="M37" s="107">
        <f>SUM('[12]Cuadro 4.1.11'!O12:P12)</f>
        <v>287</v>
      </c>
      <c r="N37" s="107">
        <f>SUM('[13]Cuadro 4.1.12'!O12:P12)</f>
        <v>255</v>
      </c>
      <c r="O37" s="107">
        <f>SUM('Cuadro 4.1.13'!O12:P12)</f>
        <v>145</v>
      </c>
      <c r="P37" s="108"/>
      <c r="Q37" s="109">
        <f t="shared" si="5"/>
        <v>2797</v>
      </c>
    </row>
    <row r="38" spans="3:17" s="33" customFormat="1" ht="12">
      <c r="C38" s="75" t="s">
        <v>31</v>
      </c>
      <c r="D38" s="107">
        <f>SUM('[3]Cuadro 4.1.2'!Q12)</f>
        <v>211</v>
      </c>
      <c r="E38" s="107">
        <f>SUM('[4]Cuadro 4.1.3'!Q12)</f>
        <v>337</v>
      </c>
      <c r="F38" s="107">
        <f>SUM('[5]Cuadro 4.1.4'!Q12)</f>
        <v>674</v>
      </c>
      <c r="G38" s="107">
        <f>SUM('[6]Cuadro 4.1.5'!Q12)</f>
        <v>480</v>
      </c>
      <c r="H38" s="107">
        <f>SUM('[7]Cuadro 4.1.6'!Q12)</f>
        <v>1678</v>
      </c>
      <c r="I38" s="107">
        <f>SUM('[8]Cuadro 4.1.7'!Q12)</f>
        <v>1776</v>
      </c>
      <c r="J38" s="107">
        <f>SUM('[9]Cuadro 4.1.8'!Q12)</f>
        <v>1676</v>
      </c>
      <c r="K38" s="107">
        <f>SUM('[10]Cuadro 4.1.9'!Q12)</f>
        <v>2326</v>
      </c>
      <c r="L38" s="107">
        <f>SUM('[11]Cuadro 4.1.10'!Q12)</f>
        <v>1869</v>
      </c>
      <c r="M38" s="107">
        <f>SUM('[12]Cuadro 4.1.11'!Q12)</f>
        <v>1780</v>
      </c>
      <c r="N38" s="107">
        <f>SUM('[13]Cuadro 4.1.12'!Q12)</f>
        <v>1972</v>
      </c>
      <c r="O38" s="107">
        <f>SUM('Cuadro 4.1.13'!Q12)</f>
        <v>872</v>
      </c>
      <c r="P38" s="108"/>
      <c r="Q38" s="109">
        <f t="shared" si="5"/>
        <v>15651</v>
      </c>
    </row>
    <row r="39" spans="3:17" s="33" customFormat="1" ht="12">
      <c r="C39" s="75" t="s">
        <v>4</v>
      </c>
      <c r="D39" s="107">
        <f>SUM('[3]Cuadro 4.1.2'!R12:V12)</f>
        <v>1245</v>
      </c>
      <c r="E39" s="107">
        <f>SUM('[4]Cuadro 4.1.3'!R12:V12)</f>
        <v>1586</v>
      </c>
      <c r="F39" s="107">
        <f>SUM('[5]Cuadro 4.1.4'!R12:V12)</f>
        <v>1895</v>
      </c>
      <c r="G39" s="107">
        <f>SUM('[6]Cuadro 4.1.5'!R12:V12)</f>
        <v>1851</v>
      </c>
      <c r="H39" s="107">
        <f>SUM('[7]Cuadro 4.1.6'!R12:V12)</f>
        <v>1570</v>
      </c>
      <c r="I39" s="107">
        <f>SUM('[8]Cuadro 4.1.7'!R12:V12)</f>
        <v>1092</v>
      </c>
      <c r="J39" s="107">
        <f>SUM('[9]Cuadro 4.1.8'!R12:V12)</f>
        <v>1266</v>
      </c>
      <c r="K39" s="107">
        <f>SUM('[10]Cuadro 4.1.9'!R12:V12)</f>
        <v>1637</v>
      </c>
      <c r="L39" s="107">
        <f>SUM('[11]Cuadro 4.1.10'!R12:V12)</f>
        <v>1872</v>
      </c>
      <c r="M39" s="107">
        <f>SUM('[12]Cuadro 4.1.11'!R12:V12)</f>
        <v>2019</v>
      </c>
      <c r="N39" s="107">
        <f>SUM('[13]Cuadro 4.1.12'!R12:V12)</f>
        <v>1077</v>
      </c>
      <c r="O39" s="107">
        <f>SUM('Cuadro 4.1.13'!R12:V12)</f>
        <v>844</v>
      </c>
      <c r="P39" s="108"/>
      <c r="Q39" s="109">
        <f t="shared" si="5"/>
        <v>17954</v>
      </c>
    </row>
    <row r="40" spans="3:17" s="33" customFormat="1" ht="12">
      <c r="C40" s="75" t="s">
        <v>5</v>
      </c>
      <c r="D40" s="107">
        <f>SUM('[3]Cuadro 4.1.2'!W12)</f>
        <v>14</v>
      </c>
      <c r="E40" s="107">
        <f>SUM('[4]Cuadro 4.1.3'!W12)</f>
        <v>19</v>
      </c>
      <c r="F40" s="107">
        <f>SUM('[5]Cuadro 4.1.4'!W12)</f>
        <v>84</v>
      </c>
      <c r="G40" s="107">
        <f>SUM('[6]Cuadro 4.1.5'!W12)</f>
        <v>72</v>
      </c>
      <c r="H40" s="107">
        <f>SUM('[7]Cuadro 4.1.6'!W12)</f>
        <v>94</v>
      </c>
      <c r="I40" s="107">
        <f>SUM('[8]Cuadro 4.1.7'!W12)</f>
        <v>47</v>
      </c>
      <c r="J40" s="107">
        <f>SUM('[9]Cuadro 4.1.8'!W12)</f>
        <v>74</v>
      </c>
      <c r="K40" s="107">
        <f>SUM('[10]Cuadro 4.1.9'!W12)</f>
        <v>207</v>
      </c>
      <c r="L40" s="107">
        <f>SUM('[11]Cuadro 4.1.10'!W12)</f>
        <v>485</v>
      </c>
      <c r="M40" s="107">
        <f>SUM('[12]Cuadro 4.1.11'!W12)</f>
        <v>692</v>
      </c>
      <c r="N40" s="107">
        <f>SUM('[13]Cuadro 4.1.12'!W12)</f>
        <v>571</v>
      </c>
      <c r="O40" s="107">
        <f>SUM('Cuadro 4.1.13'!W12)</f>
        <v>370</v>
      </c>
      <c r="P40" s="108"/>
      <c r="Q40" s="109">
        <f t="shared" si="5"/>
        <v>2729</v>
      </c>
    </row>
    <row r="41" spans="3:17" s="33" customFormat="1" ht="12">
      <c r="C41" s="75" t="s">
        <v>6</v>
      </c>
      <c r="D41" s="107">
        <f>SUM('[3]Cuadro 4.1.2'!X12)</f>
        <v>419</v>
      </c>
      <c r="E41" s="107">
        <f>SUM('[4]Cuadro 4.1.3'!X12)</f>
        <v>646</v>
      </c>
      <c r="F41" s="107">
        <f>SUM('[5]Cuadro 4.1.4'!X12)</f>
        <v>1352</v>
      </c>
      <c r="G41" s="107">
        <f>SUM('[6]Cuadro 4.1.5'!X12)</f>
        <v>1308</v>
      </c>
      <c r="H41" s="107">
        <f>SUM('[7]Cuadro 4.1.6'!X12)</f>
        <v>576</v>
      </c>
      <c r="I41" s="107">
        <f>SUM('[8]Cuadro 4.1.7'!X12)</f>
        <v>326</v>
      </c>
      <c r="J41" s="107">
        <f>SUM('[9]Cuadro 4.1.8'!X12)</f>
        <v>296</v>
      </c>
      <c r="K41" s="107">
        <f>SUM('[10]Cuadro 4.1.9'!X12)</f>
        <v>377</v>
      </c>
      <c r="L41" s="107">
        <f>SUM('[11]Cuadro 4.1.10'!X12)</f>
        <v>288</v>
      </c>
      <c r="M41" s="107">
        <f>SUM('[12]Cuadro 4.1.11'!X12)</f>
        <v>258</v>
      </c>
      <c r="N41" s="107">
        <f>SUM('[13]Cuadro 4.1.12'!X12)</f>
        <v>290</v>
      </c>
      <c r="O41" s="107">
        <f>SUM('Cuadro 4.1.13'!X12)</f>
        <v>285</v>
      </c>
      <c r="P41" s="108"/>
      <c r="Q41" s="109">
        <f t="shared" si="5"/>
        <v>6421</v>
      </c>
    </row>
    <row r="42" spans="3:17" s="33" customFormat="1" ht="12">
      <c r="C42" s="75" t="s">
        <v>7</v>
      </c>
      <c r="D42" s="107">
        <f>SUM('[3]Cuadro 4.1.2'!Y12)</f>
        <v>162</v>
      </c>
      <c r="E42" s="107">
        <f>SUM('[4]Cuadro 4.1.3'!Y12)</f>
        <v>206</v>
      </c>
      <c r="F42" s="107">
        <f>SUM('[5]Cuadro 4.1.4'!Y12)</f>
        <v>744</v>
      </c>
      <c r="G42" s="107">
        <f>SUM('[6]Cuadro 4.1.5'!Y12)</f>
        <v>678</v>
      </c>
      <c r="H42" s="107">
        <f>SUM('[7]Cuadro 4.1.6'!Y12)</f>
        <v>725</v>
      </c>
      <c r="I42" s="107">
        <f>SUM('[8]Cuadro 4.1.7'!Y12)</f>
        <v>616</v>
      </c>
      <c r="J42" s="107">
        <f>SUM('[9]Cuadro 4.1.8'!Y12)</f>
        <v>636</v>
      </c>
      <c r="K42" s="107">
        <f>SUM('[10]Cuadro 4.1.9'!Y12)</f>
        <v>232</v>
      </c>
      <c r="L42" s="107">
        <f>SUM('[11]Cuadro 4.1.10'!Y12)</f>
        <v>416</v>
      </c>
      <c r="M42" s="107">
        <f>SUM('[12]Cuadro 4.1.11'!Y12)</f>
        <v>627</v>
      </c>
      <c r="N42" s="107">
        <f>SUM('[13]Cuadro 4.1.12'!Y12)</f>
        <v>396</v>
      </c>
      <c r="O42" s="107">
        <f>SUM('Cuadro 4.1.13'!Y12)</f>
        <v>279</v>
      </c>
      <c r="P42" s="108"/>
      <c r="Q42" s="109">
        <f t="shared" si="5"/>
        <v>5717</v>
      </c>
    </row>
    <row r="43" spans="3:17" s="33" customFormat="1" ht="6" customHeight="1" thickBot="1">
      <c r="C43" s="15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1"/>
      <c r="Q43" s="112"/>
    </row>
    <row r="44" spans="3:17" s="33" customFormat="1" ht="6" customHeight="1">
      <c r="C44" s="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4"/>
      <c r="Q44" s="113"/>
    </row>
    <row r="45" spans="3:22" s="33" customFormat="1" ht="12">
      <c r="C45" s="189" t="s">
        <v>27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</row>
    <row r="46" spans="3:17" s="33" customFormat="1" ht="26.25" customHeight="1">
      <c r="C46" s="188" t="s">
        <v>39</v>
      </c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3:17" s="33" customFormat="1" ht="27" customHeight="1">
      <c r="C47" s="188" t="s">
        <v>32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3:17" s="33" customFormat="1" ht="12">
      <c r="C48" s="188" t="s">
        <v>92</v>
      </c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</sheetData>
  <sheetProtection/>
  <mergeCells count="9">
    <mergeCell ref="C45:V45"/>
    <mergeCell ref="C46:Q46"/>
    <mergeCell ref="C47:Q47"/>
    <mergeCell ref="C48:Q48"/>
    <mergeCell ref="C2:Q2"/>
    <mergeCell ref="C20:V20"/>
    <mergeCell ref="C21:Q21"/>
    <mergeCell ref="C22:Q22"/>
    <mergeCell ref="C27:Q27"/>
  </mergeCells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landscape" scale="88" r:id="rId2"/>
  <headerFooter scaleWithDoc="0">
    <oddHeader>&amp;L&amp;G&amp;R&amp;G</oddHeader>
    <oddFooter>&amp;R&amp;G
&amp;8&amp;P/&amp;N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2:X58"/>
  <sheetViews>
    <sheetView zoomScalePageLayoutView="0" workbookViewId="0" topLeftCell="A1">
      <selection activeCell="B6" sqref="B6"/>
    </sheetView>
  </sheetViews>
  <sheetFormatPr defaultColWidth="11.421875" defaultRowHeight="15"/>
  <cols>
    <col min="1" max="1" width="1.8515625" style="2" customWidth="1"/>
    <col min="2" max="2" width="15.140625" style="2" customWidth="1"/>
    <col min="3" max="3" width="49.140625" style="3" customWidth="1"/>
    <col min="4" max="7" width="11.421875" style="3" customWidth="1"/>
    <col min="8" max="8" width="1.7109375" style="3" customWidth="1"/>
    <col min="9" max="9" width="12.00390625" style="3" bestFit="1" customWidth="1"/>
    <col min="10" max="10" width="2.7109375" style="3" customWidth="1"/>
    <col min="11" max="11" width="13.421875" style="3" customWidth="1"/>
    <col min="12" max="24" width="11.421875" style="3" customWidth="1"/>
    <col min="25" max="25" width="0.85546875" style="3" customWidth="1"/>
    <col min="26" max="16384" width="11.421875" style="3" customWidth="1"/>
  </cols>
  <sheetData>
    <row r="1" ht="6" customHeight="1"/>
    <row r="2" spans="1:7" s="6" customFormat="1" ht="16.5" customHeight="1">
      <c r="A2" s="2"/>
      <c r="B2" s="2" t="s">
        <v>90</v>
      </c>
      <c r="D2" s="186" t="str">
        <f>IF(_xlfn.IFERROR(HLOOKUP("Marzo",'[1]Cuadro 4.1'!$D$5:$D$5,1,0),"")="Marzo","Si","No")</f>
        <v>No</v>
      </c>
      <c r="E2" s="186" t="str">
        <f>IF(_xlfn.IFERROR(HLOOKUP("Junio",'[1]Cuadro 4.1'!$D$5:$D$5,1,0),"")="Junio","Si","No")</f>
        <v>No</v>
      </c>
      <c r="F2" s="186" t="str">
        <f>IF(_xlfn.IFERROR(HLOOKUP("Septiembre",'[1]Cuadro 4.1'!$D$5:$D$5,1,0),"")="Septiembre","Si","No")</f>
        <v>No</v>
      </c>
      <c r="G2" s="186" t="str">
        <f>IF(_xlfn.IFERROR(HLOOKUP("Diciembre",'[1]Cuadro 4.1'!$D$5:$D$5,1,0),"")="Diciembre","Si","No")</f>
        <v>No</v>
      </c>
    </row>
    <row r="3" spans="1:2" s="6" customFormat="1" ht="16.5" customHeight="1">
      <c r="A3" s="4"/>
      <c r="B3" s="4"/>
    </row>
    <row r="4" spans="1:2" s="6" customFormat="1" ht="6" customHeight="1">
      <c r="A4" s="4"/>
      <c r="B4" s="4"/>
    </row>
    <row r="5" spans="2:24" ht="13.5" customHeight="1">
      <c r="B5" s="152" t="s">
        <v>108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3:7" ht="13.5" customHeight="1">
      <c r="C6" s="14"/>
      <c r="D6" s="185" t="str">
        <f>IF(_xlfn.IFERROR(HLOOKUP("Marzo",'[1]Cuadro 4.1'!$D$5:$Y$5,1,0),"")="Marzo","Si","No")</f>
        <v>Si</v>
      </c>
      <c r="E6" s="186" t="str">
        <f>IF(_xlfn.IFERROR(HLOOKUP("Junio",'[1]Cuadro 4.1'!$D$5:$Y$5,1,0),"")="Junio","Si","No")</f>
        <v>Si</v>
      </c>
      <c r="F6" s="186" t="str">
        <f>IF(_xlfn.IFERROR(HLOOKUP("Septiembre",'[1]Cuadro 4.1'!$D$5:$Y$5,1,0),"")="Septiembre","Si","No")</f>
        <v>Si</v>
      </c>
      <c r="G6" s="186" t="str">
        <f>IF(_xlfn.IFERROR(HLOOKUP("Diciembre",'[1]Cuadro 4.1'!$D$5:$Y$5,1,0),"")="Diciembre","Si","No")</f>
        <v>Si</v>
      </c>
    </row>
    <row r="7" spans="3:11" ht="36">
      <c r="C7" s="128"/>
      <c r="D7" s="177" t="s">
        <v>87</v>
      </c>
      <c r="E7" s="177" t="s">
        <v>86</v>
      </c>
      <c r="F7" s="177" t="s">
        <v>85</v>
      </c>
      <c r="G7" s="178" t="s">
        <v>84</v>
      </c>
      <c r="H7" s="123"/>
      <c r="I7" s="183" t="s">
        <v>91</v>
      </c>
      <c r="K7" s="184" t="str">
        <f>"Acumulado"&amp;CHAR(10)&amp;"enero-"&amp;LOWER(INDEX('[1]Cuadro 4.1'!B5:Q5,COLUMN('[1]Cuadro 4.1'!Q5)-3))</f>
        <v>Acumulado
enero-diciembre</v>
      </c>
    </row>
    <row r="8" spans="3:24" ht="6" customHeight="1">
      <c r="C8" s="129"/>
      <c r="G8" s="125"/>
      <c r="I8" s="124"/>
      <c r="J8" s="123"/>
      <c r="K8" s="124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</row>
    <row r="9" spans="3:11" ht="12">
      <c r="C9" s="130" t="s">
        <v>41</v>
      </c>
      <c r="D9" s="14"/>
      <c r="G9" s="125"/>
      <c r="I9" s="124"/>
      <c r="K9" s="124"/>
    </row>
    <row r="10" spans="3:11" ht="13.5">
      <c r="C10" s="131" t="s">
        <v>53</v>
      </c>
      <c r="D10" s="132" t="e">
        <f ca="1">IF($D$6="Si",SUM(INDIRECT("'113'!D8:F8")),"")</f>
        <v>#REF!</v>
      </c>
      <c r="E10" s="132" t="e">
        <f ca="1">IF($E$6="Si",SUM(INDIRECT("'113'!G8:I8")),"")</f>
        <v>#REF!</v>
      </c>
      <c r="F10" s="132" t="e">
        <f ca="1">IF($F$6="Si",SUM(INDIRECT("'113'!J8:L8")),"")</f>
        <v>#REF!</v>
      </c>
      <c r="G10" s="133" t="e">
        <f ca="1">IF($G$6="Si",SUM(INDIRECT("'113'!M8:O8")),"")</f>
        <v>#REF!</v>
      </c>
      <c r="I10" s="127" t="e">
        <f>SUM(D10:G10)</f>
        <v>#REF!</v>
      </c>
      <c r="K10" s="127">
        <f>SUM('[1]Cuadro 4.1'!Q8)</f>
        <v>237538</v>
      </c>
    </row>
    <row r="11" spans="3:11" ht="6" customHeight="1">
      <c r="C11" s="130"/>
      <c r="D11" s="24"/>
      <c r="E11" s="24"/>
      <c r="F11" s="24"/>
      <c r="G11" s="126"/>
      <c r="I11" s="124"/>
      <c r="K11" s="124"/>
    </row>
    <row r="12" spans="3:11" ht="12">
      <c r="C12" s="134" t="s">
        <v>42</v>
      </c>
      <c r="D12" s="153" t="e">
        <f>SUM(D13:D18)</f>
        <v>#REF!</v>
      </c>
      <c r="E12" s="153" t="e">
        <f>SUM(E13:E18)</f>
        <v>#REF!</v>
      </c>
      <c r="F12" s="153" t="e">
        <f>SUM(F13:F18)</f>
        <v>#REF!</v>
      </c>
      <c r="G12" s="154" t="e">
        <f>SUM(G13:G18)</f>
        <v>#REF!</v>
      </c>
      <c r="I12" s="155" t="e">
        <f>SUM(D12:G12)</f>
        <v>#REF!</v>
      </c>
      <c r="K12" s="155">
        <f>SUM(K13:K18)</f>
        <v>135472</v>
      </c>
    </row>
    <row r="13" spans="3:11" ht="13.5">
      <c r="C13" s="135" t="s">
        <v>54</v>
      </c>
      <c r="D13" s="24" t="e">
        <f ca="1">IF($D$6="Si",SUM(INDIRECT("'113'!D11:F11")),"")</f>
        <v>#REF!</v>
      </c>
      <c r="E13" s="24" t="e">
        <f ca="1">IF($E$6="Si",SUM(INDIRECT("'113'!G11:I11")),"")</f>
        <v>#REF!</v>
      </c>
      <c r="F13" s="24" t="e">
        <f ca="1">IF($F$6="Si",SUM(INDIRECT("'113'!J11:L11")),"")</f>
        <v>#REF!</v>
      </c>
      <c r="G13" s="126" t="e">
        <f ca="1">IF($G$6="Si",SUM(INDIRECT("'113'!M11:O11")),"")</f>
        <v>#REF!</v>
      </c>
      <c r="I13" s="137" t="e">
        <f>SUM(D13:G13)</f>
        <v>#REF!</v>
      </c>
      <c r="K13" s="127">
        <f>SUM('[1]Cuadro 4.1'!Q11)</f>
        <v>127254</v>
      </c>
    </row>
    <row r="14" spans="3:11" ht="13.5">
      <c r="C14" s="131" t="s">
        <v>55</v>
      </c>
      <c r="D14" s="24" t="e">
        <f ca="1">IF($D$6="Si",SUM(INDIRECT("'113'!D12:F12")),"")</f>
        <v>#REF!</v>
      </c>
      <c r="E14" s="24" t="e">
        <f ca="1">IF($E$6="Si",SUM(INDIRECT("'113'!G12:I12")),"")</f>
        <v>#REF!</v>
      </c>
      <c r="F14" s="24" t="e">
        <f ca="1">IF($F$6="Si",SUM(INDIRECT("'113'!J12:L12")),"")</f>
        <v>#REF!</v>
      </c>
      <c r="G14" s="126" t="e">
        <f ca="1">IF($G$6="Si",SUM(INDIRECT("'113'!M12:O12")),"")</f>
        <v>#REF!</v>
      </c>
      <c r="I14" s="137" t="e">
        <f>SUM(D14:G14)</f>
        <v>#REF!</v>
      </c>
      <c r="K14" s="127">
        <f>SUM('[1]Cuadro 4.1'!Q12)</f>
        <v>6</v>
      </c>
    </row>
    <row r="15" spans="1:11" s="21" customFormat="1" ht="13.5">
      <c r="A15" s="2"/>
      <c r="C15" s="131" t="s">
        <v>56</v>
      </c>
      <c r="D15" s="24" t="e">
        <f ca="1">IF($D$6="Si",SUM(INDIRECT("'113'!D13:F13")),"")</f>
        <v>#REF!</v>
      </c>
      <c r="E15" s="24" t="e">
        <f ca="1">IF($E$6="Si",SUM(INDIRECT("'113'!G13:I13")),"")</f>
        <v>#REF!</v>
      </c>
      <c r="F15" s="24" t="e">
        <f ca="1">IF($F$6="Si",SUM(INDIRECT("'113'!J13:L13")),"")</f>
        <v>#REF!</v>
      </c>
      <c r="G15" s="126" t="e">
        <f ca="1">IF($G$6="Si",SUM(INDIRECT("'113'!M13:O13")),"")</f>
        <v>#REF!</v>
      </c>
      <c r="I15" s="137" t="e">
        <f>SUM(D15:G15)</f>
        <v>#REF!</v>
      </c>
      <c r="K15" s="127">
        <f>SUM('[1]Cuadro 4.1'!Q13)</f>
        <v>5</v>
      </c>
    </row>
    <row r="16" spans="1:11" s="21" customFormat="1" ht="13.5">
      <c r="A16" s="2"/>
      <c r="C16" s="131" t="s">
        <v>57</v>
      </c>
      <c r="D16" s="24" t="e">
        <f ca="1">IF($D$6="Si",SUM(INDIRECT("'113'!D14:F14")),"")</f>
        <v>#REF!</v>
      </c>
      <c r="E16" s="24" t="e">
        <f ca="1">IF($E$6="Si",SUM(INDIRECT("'113'!G14:I14")),"")</f>
        <v>#REF!</v>
      </c>
      <c r="F16" s="24" t="e">
        <f ca="1">IF($F$6="Si",SUM(INDIRECT("'113'!J14:L14")),"")</f>
        <v>#REF!</v>
      </c>
      <c r="G16" s="126" t="e">
        <f ca="1">IF($G$6="Si",SUM(INDIRECT("'113'!M14:O14")),"")</f>
        <v>#REF!</v>
      </c>
      <c r="I16" s="137" t="e">
        <f>SUM(D16:G16)</f>
        <v>#REF!</v>
      </c>
      <c r="K16" s="127">
        <f>SUM('[1]Cuadro 4.1'!Q14)</f>
        <v>6899</v>
      </c>
    </row>
    <row r="17" spans="1:11" s="21" customFormat="1" ht="13.5">
      <c r="A17" s="2"/>
      <c r="C17" s="135" t="s">
        <v>89</v>
      </c>
      <c r="D17" s="24" t="e">
        <f ca="1">IF($D$6="Si",SUM(INDIRECT("'113'!D15:F15")),"")</f>
        <v>#REF!</v>
      </c>
      <c r="E17" s="24" t="e">
        <f ca="1">IF($E$6="Si",SUM(INDIRECT("'113'!G15:I15")),"")</f>
        <v>#REF!</v>
      </c>
      <c r="F17" s="24" t="e">
        <f ca="1">IF($F$6="Si",SUM(INDIRECT("'113'!J15:L15")),"")</f>
        <v>#REF!</v>
      </c>
      <c r="G17" s="126" t="e">
        <f ca="1">IF($G$6="Si",SUM(INDIRECT("'113'!M15:O15")),"")</f>
        <v>#REF!</v>
      </c>
      <c r="I17" s="137" t="e">
        <f>SUM(D17:G17)</f>
        <v>#REF!</v>
      </c>
      <c r="K17" s="127">
        <f>SUM('[1]Cuadro 4.1'!Q15)</f>
        <v>4</v>
      </c>
    </row>
    <row r="18" spans="1:11" s="20" customFormat="1" ht="14.25">
      <c r="A18" s="2"/>
      <c r="C18" s="135" t="s">
        <v>60</v>
      </c>
      <c r="D18" s="24" t="e">
        <f ca="1">IF($D$6="Si",SUM(INDIRECT("'113'!D18:F18")),"")</f>
        <v>#REF!</v>
      </c>
      <c r="E18" s="24" t="e">
        <f ca="1">IF($E$6="Si",SUM(INDIRECT("'113'!G18:I18")),"")</f>
        <v>#REF!</v>
      </c>
      <c r="F18" s="24" t="e">
        <f ca="1">IF($F$6="Si",SUM(INDIRECT("'113'!J18:L18")),"")</f>
        <v>#REF!</v>
      </c>
      <c r="G18" s="126" t="e">
        <f ca="1">IF($G$6="Si",SUM(INDIRECT("'113'!M18:O18")),"")</f>
        <v>#REF!</v>
      </c>
      <c r="I18" s="182" t="e">
        <f>SUM(D18:G18)</f>
        <v>#REF!</v>
      </c>
      <c r="K18" s="127">
        <f>SUM('[1]Cuadro 4.1'!Q18)</f>
        <v>1304</v>
      </c>
    </row>
    <row r="19" spans="1:11" s="20" customFormat="1" ht="6" customHeight="1">
      <c r="A19" s="2"/>
      <c r="C19" s="179"/>
      <c r="D19" s="180"/>
      <c r="E19" s="180"/>
      <c r="F19" s="180"/>
      <c r="G19" s="181"/>
      <c r="I19" s="136"/>
      <c r="K19" s="136"/>
    </row>
    <row r="20" s="20" customFormat="1" ht="6" customHeight="1">
      <c r="A20" s="2"/>
    </row>
    <row r="21" spans="1:16" s="20" customFormat="1" ht="33" customHeight="1">
      <c r="A21" s="2"/>
      <c r="C21" s="188" t="s">
        <v>47</v>
      </c>
      <c r="D21" s="188"/>
      <c r="E21" s="188"/>
      <c r="F21" s="188"/>
      <c r="G21" s="188"/>
      <c r="H21" s="188"/>
      <c r="I21" s="188"/>
      <c r="J21" s="82"/>
      <c r="K21" s="82"/>
      <c r="L21" s="82"/>
      <c r="M21" s="82"/>
      <c r="N21" s="82"/>
      <c r="O21" s="82"/>
      <c r="P21" s="82"/>
    </row>
    <row r="22" spans="1:16" s="20" customFormat="1" ht="25.5" customHeight="1">
      <c r="A22" s="2"/>
      <c r="C22" s="188" t="s">
        <v>48</v>
      </c>
      <c r="D22" s="188"/>
      <c r="E22" s="188"/>
      <c r="F22" s="188"/>
      <c r="G22" s="188"/>
      <c r="H22" s="188"/>
      <c r="I22" s="188"/>
      <c r="J22" s="82"/>
      <c r="K22" s="82"/>
      <c r="L22" s="82"/>
      <c r="M22" s="82"/>
      <c r="N22" s="82"/>
      <c r="O22" s="82"/>
      <c r="P22" s="82"/>
    </row>
    <row r="23" spans="1:16" s="20" customFormat="1" ht="13.5" customHeight="1">
      <c r="A23" s="2"/>
      <c r="C23" s="188" t="s">
        <v>49</v>
      </c>
      <c r="D23" s="188"/>
      <c r="E23" s="188"/>
      <c r="F23" s="188"/>
      <c r="G23" s="188"/>
      <c r="H23" s="188"/>
      <c r="I23" s="188"/>
      <c r="J23" s="82"/>
      <c r="K23" s="82"/>
      <c r="L23" s="82"/>
      <c r="M23" s="82"/>
      <c r="N23" s="82"/>
      <c r="O23" s="82"/>
      <c r="P23" s="82"/>
    </row>
    <row r="24" spans="1:16" s="20" customFormat="1" ht="34.5" customHeight="1">
      <c r="A24" s="2"/>
      <c r="C24" s="188" t="s">
        <v>50</v>
      </c>
      <c r="D24" s="188"/>
      <c r="E24" s="188"/>
      <c r="F24" s="188"/>
      <c r="G24" s="188"/>
      <c r="H24" s="188"/>
      <c r="I24" s="188"/>
      <c r="J24" s="82"/>
      <c r="K24" s="82"/>
      <c r="L24" s="82"/>
      <c r="M24" s="82"/>
      <c r="N24" s="82"/>
      <c r="O24" s="82"/>
      <c r="P24" s="82"/>
    </row>
    <row r="25" spans="1:16" s="20" customFormat="1" ht="25.5" customHeight="1">
      <c r="A25" s="2"/>
      <c r="C25" s="188" t="s">
        <v>75</v>
      </c>
      <c r="D25" s="188"/>
      <c r="E25" s="188"/>
      <c r="F25" s="188"/>
      <c r="G25" s="188"/>
      <c r="H25" s="188"/>
      <c r="I25" s="188"/>
      <c r="J25" s="82"/>
      <c r="K25" s="82"/>
      <c r="L25" s="82"/>
      <c r="M25" s="82"/>
      <c r="N25" s="82"/>
      <c r="O25" s="82"/>
      <c r="P25" s="82"/>
    </row>
    <row r="26" spans="1:16" s="20" customFormat="1" ht="33.75" customHeight="1">
      <c r="A26" s="2"/>
      <c r="C26" s="188" t="s">
        <v>76</v>
      </c>
      <c r="D26" s="188"/>
      <c r="E26" s="188"/>
      <c r="F26" s="188"/>
      <c r="G26" s="188"/>
      <c r="H26" s="188"/>
      <c r="I26" s="188"/>
      <c r="J26" s="82"/>
      <c r="K26" s="82"/>
      <c r="L26" s="82"/>
      <c r="M26" s="82"/>
      <c r="N26" s="82"/>
      <c r="O26" s="82"/>
      <c r="P26" s="82"/>
    </row>
    <row r="27" spans="1:16" s="20" customFormat="1" ht="36.75" customHeight="1">
      <c r="A27" s="2"/>
      <c r="C27" s="188" t="s">
        <v>77</v>
      </c>
      <c r="D27" s="188"/>
      <c r="E27" s="188"/>
      <c r="F27" s="188"/>
      <c r="G27" s="188"/>
      <c r="H27" s="188"/>
      <c r="I27" s="188"/>
      <c r="J27" s="82"/>
      <c r="K27" s="82"/>
      <c r="L27" s="82"/>
      <c r="M27" s="82"/>
      <c r="N27" s="82"/>
      <c r="O27" s="82"/>
      <c r="P27" s="82"/>
    </row>
    <row r="28" spans="1:16" s="20" customFormat="1" ht="26.25" customHeight="1">
      <c r="A28" s="2"/>
      <c r="C28" s="188" t="s">
        <v>51</v>
      </c>
      <c r="D28" s="188"/>
      <c r="E28" s="188"/>
      <c r="F28" s="188"/>
      <c r="G28" s="188"/>
      <c r="H28" s="188"/>
      <c r="I28" s="188"/>
      <c r="J28" s="82"/>
      <c r="K28" s="82"/>
      <c r="L28" s="82"/>
      <c r="M28" s="82"/>
      <c r="N28" s="82"/>
      <c r="O28" s="82"/>
      <c r="P28" s="82"/>
    </row>
    <row r="29" s="20" customFormat="1" ht="14.25">
      <c r="A29" s="2"/>
    </row>
    <row r="30" spans="1:9" s="20" customFormat="1" ht="14.25">
      <c r="A30" s="2"/>
      <c r="D30" s="169" t="s">
        <v>79</v>
      </c>
      <c r="E30" s="169" t="s">
        <v>80</v>
      </c>
      <c r="F30" s="169" t="s">
        <v>81</v>
      </c>
      <c r="G30" s="169" t="s">
        <v>82</v>
      </c>
      <c r="H30" s="169"/>
      <c r="I30" s="169" t="s">
        <v>83</v>
      </c>
    </row>
    <row r="31" spans="1:11" s="176" customFormat="1" ht="24" customHeight="1">
      <c r="A31" s="170"/>
      <c r="B31" s="171"/>
      <c r="C31" s="172"/>
      <c r="D31" s="173" t="s">
        <v>87</v>
      </c>
      <c r="E31" s="173" t="s">
        <v>86</v>
      </c>
      <c r="F31" s="173" t="s">
        <v>85</v>
      </c>
      <c r="G31" s="174" t="s">
        <v>84</v>
      </c>
      <c r="H31" s="175"/>
      <c r="I31" s="183" t="s">
        <v>91</v>
      </c>
      <c r="K31" s="183" t="str">
        <f>"Acumulado"&amp;CHAR(10)&amp;"enero-"&amp;LOWER(INDEX('[1]Cuadro 4.1'!B5:Q5,COLUMN('[1]Cuadro 4.1'!Q5)-3))</f>
        <v>Acumulado
enero-diciembre</v>
      </c>
    </row>
    <row r="32" spans="1:11" s="20" customFormat="1" ht="6" customHeight="1">
      <c r="A32" s="2"/>
      <c r="B32" s="142"/>
      <c r="D32" s="21"/>
      <c r="E32" s="21"/>
      <c r="F32" s="21"/>
      <c r="G32" s="143"/>
      <c r="I32" s="150"/>
      <c r="K32" s="150"/>
    </row>
    <row r="33" spans="1:11" s="20" customFormat="1" ht="28.5" customHeight="1">
      <c r="A33" s="2"/>
      <c r="B33" s="144" t="s">
        <v>88</v>
      </c>
      <c r="D33" s="153">
        <f>SUM(D34:D55)</f>
        <v>13093</v>
      </c>
      <c r="E33" s="153">
        <f>SUM(E34:E55)</f>
        <v>10735</v>
      </c>
      <c r="F33" s="153">
        <f>SUM(F34:F55)</f>
        <v>12580</v>
      </c>
      <c r="G33" s="154">
        <f>SUM(G34:G55)</f>
        <v>9752</v>
      </c>
      <c r="I33" s="155">
        <f>SUM(D33:G33)</f>
        <v>46160</v>
      </c>
      <c r="K33" s="155">
        <f>SUM(K34:K55)</f>
        <v>9752</v>
      </c>
    </row>
    <row r="34" spans="1:11" s="20" customFormat="1" ht="14.25">
      <c r="A34" s="2"/>
      <c r="B34" s="211" t="s">
        <v>0</v>
      </c>
      <c r="C34" s="156" t="s">
        <v>12</v>
      </c>
      <c r="D34" s="157">
        <f>IF($D$6="Si",SUM('[5]Cuadro 4.1.4'!D15:D19,'[5]Cuadro 4.1.4'!D22),"")</f>
        <v>492</v>
      </c>
      <c r="E34" s="157">
        <f>IF($E$6="Si",SUM('[8]Cuadro 4.1.7'!D15:D19,'[8]Cuadro 4.1.7'!D22),"")</f>
        <v>289</v>
      </c>
      <c r="F34" s="157">
        <f>IF($F$6="Si",SUM('[11]Cuadro 4.1.10'!D15:D19,'[11]Cuadro 4.1.10'!D22),"")</f>
        <v>415</v>
      </c>
      <c r="G34" s="158">
        <f>IF($G$6="Si",SUM('Cuadro 4.1.13'!D15:D19,'Cuadro 4.1.13'!D22),"")</f>
        <v>243</v>
      </c>
      <c r="I34" s="167">
        <f>SUM(D34:G34)</f>
        <v>1439</v>
      </c>
      <c r="K34" s="167">
        <f>SUM('Cuadro 4.1.13'!D15:D19,'Cuadro 4.1.13'!D22)</f>
        <v>243</v>
      </c>
    </row>
    <row r="35" spans="1:11" s="20" customFormat="1" ht="14.25">
      <c r="A35" s="2"/>
      <c r="B35" s="212"/>
      <c r="C35" s="140" t="s">
        <v>11</v>
      </c>
      <c r="D35" s="141">
        <f>IF($D$6="Si",SUM('[5]Cuadro 4.1.4'!E15:E19,'[5]Cuadro 4.1.4'!E22),"")</f>
        <v>71</v>
      </c>
      <c r="E35" s="141">
        <f>IF($E$6="Si",SUM('[8]Cuadro 4.1.7'!E15:E19,'[8]Cuadro 4.1.7'!E22),"")</f>
        <v>23</v>
      </c>
      <c r="F35" s="141">
        <f>IF($F$6="Si",SUM('[11]Cuadro 4.1.10'!E15:E19,'[11]Cuadro 4.1.10'!E22),"")</f>
        <v>46</v>
      </c>
      <c r="G35" s="145">
        <f>IF($G$6="Si",SUM('Cuadro 4.1.13'!E15:E19,'Cuadro 4.1.13'!E22),"")</f>
        <v>26</v>
      </c>
      <c r="I35" s="151">
        <f aca="true" t="shared" si="0" ref="I35:I55">SUM(D35:G35)</f>
        <v>166</v>
      </c>
      <c r="K35" s="151">
        <f>SUM('Cuadro 4.1.13'!E15:E19,'Cuadro 4.1.13'!E22)</f>
        <v>26</v>
      </c>
    </row>
    <row r="36" spans="1:11" s="20" customFormat="1" ht="14.25">
      <c r="A36" s="2"/>
      <c r="B36" s="213"/>
      <c r="C36" s="159" t="s">
        <v>10</v>
      </c>
      <c r="D36" s="160">
        <f>IF($D$6="Si",SUM('[5]Cuadro 4.1.4'!F15:F19,'[5]Cuadro 4.1.4'!F22),"")</f>
        <v>2769</v>
      </c>
      <c r="E36" s="160">
        <f>IF($E$6="Si",SUM('[8]Cuadro 4.1.7'!F15:F19,'[8]Cuadro 4.1.7'!F22),"")</f>
        <v>968</v>
      </c>
      <c r="F36" s="160">
        <f>IF($F$6="Si",SUM('[11]Cuadro 4.1.10'!F15:F19,'[11]Cuadro 4.1.10'!F22),"")</f>
        <v>1444</v>
      </c>
      <c r="G36" s="161">
        <f>IF($G$6="Si",SUM('Cuadro 4.1.13'!F15:F19,'Cuadro 4.1.13'!F22),"")</f>
        <v>715</v>
      </c>
      <c r="I36" s="168">
        <f t="shared" si="0"/>
        <v>5896</v>
      </c>
      <c r="K36" s="168">
        <f>SUM('Cuadro 4.1.13'!F15:F19,'Cuadro 4.1.13'!F22)</f>
        <v>715</v>
      </c>
    </row>
    <row r="37" spans="1:11" s="20" customFormat="1" ht="14.25">
      <c r="A37" s="2"/>
      <c r="B37" s="218" t="s">
        <v>9</v>
      </c>
      <c r="C37" s="139" t="s">
        <v>71</v>
      </c>
      <c r="D37" s="24">
        <f>IF($D$6="Si",SUM('[5]Cuadro 4.1.4'!G15:G19,'[5]Cuadro 4.1.4'!G22),"")</f>
        <v>590</v>
      </c>
      <c r="E37" s="24">
        <f>IF($E$6="Si",SUM('[8]Cuadro 4.1.7'!G15:G19,'[8]Cuadro 4.1.7'!G22),"")</f>
        <v>277</v>
      </c>
      <c r="F37" s="24">
        <f>IF($F$6="Si",SUM('[11]Cuadro 4.1.10'!G15:G19,'[11]Cuadro 4.1.10'!G22),"")</f>
        <v>248</v>
      </c>
      <c r="G37" s="126">
        <f>IF($G$6="Si",SUM('Cuadro 4.1.13'!G15:G19,'Cuadro 4.1.13'!G22),"")</f>
        <v>352</v>
      </c>
      <c r="I37" s="127">
        <f t="shared" si="0"/>
        <v>1467</v>
      </c>
      <c r="K37" s="127">
        <f>SUM('Cuadro 4.1.13'!G15:G19,'Cuadro 4.1.13'!G22)</f>
        <v>352</v>
      </c>
    </row>
    <row r="38" spans="1:11" s="23" customFormat="1" ht="12">
      <c r="A38" s="2"/>
      <c r="B38" s="218"/>
      <c r="C38" s="139" t="s">
        <v>22</v>
      </c>
      <c r="D38" s="24">
        <f>IF($D$6="Si",SUM('[5]Cuadro 4.1.4'!H15:H19,'[5]Cuadro 4.1.4'!H22),"")</f>
        <v>304</v>
      </c>
      <c r="E38" s="24">
        <f>IF($E$6="Si",SUM('[8]Cuadro 4.1.7'!H15:H19,'[8]Cuadro 4.1.7'!H22),"")</f>
        <v>174</v>
      </c>
      <c r="F38" s="24">
        <f>IF($F$6="Si",SUM('[11]Cuadro 4.1.10'!H15:H19,'[11]Cuadro 4.1.10'!H22),"")</f>
        <v>450</v>
      </c>
      <c r="G38" s="126">
        <f>IF($G$6="Si",SUM('Cuadro 4.1.13'!H15:H19,'Cuadro 4.1.13'!H22),"")</f>
        <v>108</v>
      </c>
      <c r="I38" s="127">
        <f t="shared" si="0"/>
        <v>1036</v>
      </c>
      <c r="K38" s="127">
        <f>SUM('Cuadro 4.1.13'!H15:H19,'Cuadro 4.1.13'!H22)</f>
        <v>108</v>
      </c>
    </row>
    <row r="39" spans="1:11" ht="13.5">
      <c r="A39" s="33"/>
      <c r="B39" s="218"/>
      <c r="C39" s="139" t="s">
        <v>72</v>
      </c>
      <c r="D39" s="24">
        <f>IF($D$6="Si",SUM('[5]Cuadro 4.1.4'!I15:I19,'[5]Cuadro 4.1.4'!I22),"")</f>
        <v>87</v>
      </c>
      <c r="E39" s="24">
        <f>IF($E$6="Si",SUM('[8]Cuadro 4.1.7'!I15:I19,'[8]Cuadro 4.1.7'!I22),"")</f>
        <v>215</v>
      </c>
      <c r="F39" s="24">
        <f>IF($F$6="Si",SUM('[11]Cuadro 4.1.10'!I15:I19,'[11]Cuadro 4.1.10'!I22),"")</f>
        <v>200</v>
      </c>
      <c r="G39" s="126">
        <f>IF($G$6="Si",SUM('Cuadro 4.1.13'!I15:I19,'Cuadro 4.1.13'!I22),"")</f>
        <v>96</v>
      </c>
      <c r="I39" s="127">
        <f t="shared" si="0"/>
        <v>598</v>
      </c>
      <c r="K39" s="127">
        <f>SUM('Cuadro 4.1.13'!I15:I19,'Cuadro 4.1.13'!I22)</f>
        <v>96</v>
      </c>
    </row>
    <row r="40" spans="1:11" ht="12">
      <c r="A40" s="33"/>
      <c r="B40" s="218"/>
      <c r="C40" s="139" t="s">
        <v>21</v>
      </c>
      <c r="D40" s="24">
        <f>IF($D$6="Si",SUM('[5]Cuadro 4.1.4'!J15:J19,'[5]Cuadro 4.1.4'!J22),"")</f>
        <v>107</v>
      </c>
      <c r="E40" s="24">
        <f>IF($E$6="Si",SUM('[8]Cuadro 4.1.7'!J15:J19,'[8]Cuadro 4.1.7'!J22),"")</f>
        <v>681</v>
      </c>
      <c r="F40" s="24">
        <f>IF($F$6="Si",SUM('[11]Cuadro 4.1.10'!J15:J19,'[11]Cuadro 4.1.10'!J22),"")</f>
        <v>315</v>
      </c>
      <c r="G40" s="126">
        <f>IF($G$6="Si",SUM('Cuadro 4.1.13'!J15:J19,'Cuadro 4.1.13'!J22),"")</f>
        <v>460</v>
      </c>
      <c r="I40" s="127">
        <f t="shared" si="0"/>
        <v>1563</v>
      </c>
      <c r="K40" s="127">
        <f>SUM('Cuadro 4.1.13'!J15:J19,'Cuadro 4.1.13'!J22)</f>
        <v>460</v>
      </c>
    </row>
    <row r="41" spans="1:11" ht="13.5">
      <c r="A41" s="33"/>
      <c r="B41" s="218"/>
      <c r="C41" s="139" t="s">
        <v>73</v>
      </c>
      <c r="D41" s="24">
        <f>IF($D$6="Si",SUM('[5]Cuadro 4.1.4'!K15:K19,'[5]Cuadro 4.1.4'!K22),"")</f>
        <v>568</v>
      </c>
      <c r="E41" s="24">
        <f>IF($E$6="Si",SUM('[8]Cuadro 4.1.7'!K15:K19,'[8]Cuadro 4.1.7'!K22),"")</f>
        <v>119</v>
      </c>
      <c r="F41" s="24">
        <f>IF($F$6="Si",SUM('[11]Cuadro 4.1.10'!K15:K19,'[11]Cuadro 4.1.10'!K22),"")</f>
        <v>550</v>
      </c>
      <c r="G41" s="126">
        <f>IF($G$6="Si",SUM('Cuadro 4.1.13'!K15:K19,'Cuadro 4.1.13'!K22),"")</f>
        <v>297</v>
      </c>
      <c r="I41" s="127">
        <f t="shared" si="0"/>
        <v>1534</v>
      </c>
      <c r="K41" s="127">
        <f>SUM('Cuadro 4.1.13'!K15:K19,'Cuadro 4.1.13'!K22)</f>
        <v>297</v>
      </c>
    </row>
    <row r="42" spans="2:11" ht="12">
      <c r="B42" s="215" t="s">
        <v>1</v>
      </c>
      <c r="C42" s="156" t="s">
        <v>24</v>
      </c>
      <c r="D42" s="157">
        <f>IF($D$6="Si",SUM('[5]Cuadro 4.1.4'!L15:L19,'[5]Cuadro 4.1.4'!L22),"")</f>
        <v>1021</v>
      </c>
      <c r="E42" s="157">
        <f>IF($E$6="Si",SUM('[8]Cuadro 4.1.7'!L15:L19,'[8]Cuadro 4.1.7'!L22),"")</f>
        <v>2426</v>
      </c>
      <c r="F42" s="157">
        <f>IF($F$6="Si",SUM('[11]Cuadro 4.1.10'!L15:L19,'[11]Cuadro 4.1.10'!L22),"")</f>
        <v>2260</v>
      </c>
      <c r="G42" s="158">
        <f>IF($G$6="Si",SUM('Cuadro 4.1.13'!L15:L19,'Cuadro 4.1.13'!L22),"")</f>
        <v>2733</v>
      </c>
      <c r="I42" s="167">
        <f t="shared" si="0"/>
        <v>8440</v>
      </c>
      <c r="K42" s="167">
        <f>SUM('Cuadro 4.1.13'!L15:L19,'Cuadro 4.1.13'!L22)</f>
        <v>2733</v>
      </c>
    </row>
    <row r="43" spans="2:11" ht="13.5">
      <c r="B43" s="216"/>
      <c r="C43" s="140" t="s">
        <v>93</v>
      </c>
      <c r="D43" s="141">
        <f>IF($D$6="Si",SUM('[5]Cuadro 4.1.4'!M15:M19,'[5]Cuadro 4.1.4'!M22),"")</f>
        <v>340</v>
      </c>
      <c r="E43" s="141">
        <f>IF($E$6="Si",SUM('[8]Cuadro 4.1.7'!M15:M19,'[8]Cuadro 4.1.7'!M22),"")</f>
        <v>58</v>
      </c>
      <c r="F43" s="141">
        <f>IF($F$6="Si",SUM('[11]Cuadro 4.1.10'!M15:M19,'[11]Cuadro 4.1.10'!M22),"")</f>
        <v>0</v>
      </c>
      <c r="G43" s="145">
        <f>IF($G$6="Si",SUM('Cuadro 4.1.13'!M15:M19,'Cuadro 4.1.13'!M22),"")</f>
        <v>0</v>
      </c>
      <c r="I43" s="151">
        <f t="shared" si="0"/>
        <v>398</v>
      </c>
      <c r="K43" s="151">
        <f>SUM('Cuadro 4.1.13'!M15:M19,'Cuadro 4.1.13'!M22)</f>
        <v>0</v>
      </c>
    </row>
    <row r="44" spans="2:11" ht="12">
      <c r="B44" s="217"/>
      <c r="C44" s="159" t="s">
        <v>18</v>
      </c>
      <c r="D44" s="160">
        <f>IF($D$6="Si",SUM('[5]Cuadro 4.1.4'!N15:N19,'[5]Cuadro 4.1.4'!N22),"")</f>
        <v>1266</v>
      </c>
      <c r="E44" s="160">
        <f>IF($E$6="Si",SUM('[8]Cuadro 4.1.7'!N15:N19,'[8]Cuadro 4.1.7'!N22),"")</f>
        <v>942</v>
      </c>
      <c r="F44" s="160">
        <f>IF($F$6="Si",SUM('[11]Cuadro 4.1.10'!N15:N19,'[11]Cuadro 4.1.10'!N22),"")</f>
        <v>1181</v>
      </c>
      <c r="G44" s="161">
        <f>IF($G$6="Si",SUM('Cuadro 4.1.13'!N15:N19,'Cuadro 4.1.13'!N22),"")</f>
        <v>1534</v>
      </c>
      <c r="I44" s="168">
        <f t="shared" si="0"/>
        <v>4923</v>
      </c>
      <c r="K44" s="168">
        <f>SUM('Cuadro 4.1.13'!N15:N19,'Cuadro 4.1.13'!N22)</f>
        <v>1534</v>
      </c>
    </row>
    <row r="45" spans="2:11" ht="13.5">
      <c r="B45" s="214" t="s">
        <v>2</v>
      </c>
      <c r="C45" s="139" t="s">
        <v>74</v>
      </c>
      <c r="D45" s="24">
        <f>IF($D$6="Si",SUM('[5]Cuadro 4.1.4'!O15:O19,'[5]Cuadro 4.1.4'!O22),"")</f>
        <v>213</v>
      </c>
      <c r="E45" s="24">
        <f>IF($E$6="Si",SUM('[8]Cuadro 4.1.7'!O15:O19,'[8]Cuadro 4.1.7'!O22),"")</f>
        <v>343</v>
      </c>
      <c r="F45" s="24">
        <f>IF($F$6="Si",SUM('[11]Cuadro 4.1.10'!O15:O19,'[11]Cuadro 4.1.10'!O22),"")</f>
        <v>305</v>
      </c>
      <c r="G45" s="126">
        <f>IF($G$6="Si",SUM('Cuadro 4.1.13'!O15:O19,'Cuadro 4.1.13'!O22),"")</f>
        <v>194</v>
      </c>
      <c r="I45" s="127">
        <f t="shared" si="0"/>
        <v>1055</v>
      </c>
      <c r="K45" s="127">
        <f>SUM('Cuadro 4.1.13'!O15:O19,'Cuadro 4.1.13'!O22)</f>
        <v>194</v>
      </c>
    </row>
    <row r="46" spans="2:11" ht="12">
      <c r="B46" s="214"/>
      <c r="C46" s="139" t="s">
        <v>19</v>
      </c>
      <c r="D46" s="24">
        <f>IF($D$6="Si",SUM('[5]Cuadro 4.1.4'!P15:P19,'[5]Cuadro 4.1.4'!P22),"")</f>
        <v>246</v>
      </c>
      <c r="E46" s="24">
        <f>IF($E$6="Si",SUM('[8]Cuadro 4.1.7'!P15:P19,'[8]Cuadro 4.1.7'!P22),"")</f>
        <v>132</v>
      </c>
      <c r="F46" s="24">
        <f>IF($F$6="Si",SUM('[11]Cuadro 4.1.10'!P15:P19,'[11]Cuadro 4.1.10'!P22),"")</f>
        <v>33</v>
      </c>
      <c r="G46" s="126">
        <f>IF($G$6="Si",SUM('Cuadro 4.1.13'!P15:P19,'Cuadro 4.1.13'!P22),"")</f>
        <v>96</v>
      </c>
      <c r="I46" s="127">
        <f t="shared" si="0"/>
        <v>507</v>
      </c>
      <c r="K46" s="127">
        <f>SUM('Cuadro 4.1.13'!P15:P19,'Cuadro 4.1.13'!P22)</f>
        <v>96</v>
      </c>
    </row>
    <row r="47" spans="2:11" ht="12">
      <c r="B47" s="162" t="s">
        <v>31</v>
      </c>
      <c r="C47" s="163" t="s">
        <v>34</v>
      </c>
      <c r="D47" s="164">
        <f>IF($D$6="Si",SUM('[5]Cuadro 4.1.4'!Q15:Q19,'[5]Cuadro 4.1.4'!Q22),"")</f>
        <v>674</v>
      </c>
      <c r="E47" s="164">
        <f>IF($E$6="Si",SUM('[8]Cuadro 4.1.7'!Q15:Q19,'[8]Cuadro 4.1.7'!Q22),"")</f>
        <v>1776</v>
      </c>
      <c r="F47" s="164">
        <f>IF($F$6="Si",SUM('[11]Cuadro 4.1.10'!Q15:Q19,'[11]Cuadro 4.1.10'!Q22),"")</f>
        <v>1869</v>
      </c>
      <c r="G47" s="165">
        <f>IF($G$6="Si",SUM('Cuadro 4.1.13'!Q15:Q19,'Cuadro 4.1.13'!Q22),"")</f>
        <v>872</v>
      </c>
      <c r="I47" s="166">
        <f t="shared" si="0"/>
        <v>5191</v>
      </c>
      <c r="K47" s="166">
        <f>SUM('Cuadro 4.1.13'!Q15:Q19,'Cuadro 4.1.13'!Q22)</f>
        <v>872</v>
      </c>
    </row>
    <row r="48" spans="2:11" ht="12">
      <c r="B48" s="214" t="s">
        <v>4</v>
      </c>
      <c r="C48" s="139" t="s">
        <v>15</v>
      </c>
      <c r="D48" s="24">
        <f>IF($D$6="Si",SUM('[5]Cuadro 4.1.4'!R15:R19,'[5]Cuadro 4.1.4'!R22),"")</f>
        <v>614</v>
      </c>
      <c r="E48" s="24">
        <f>IF($E$6="Si",SUM('[8]Cuadro 4.1.7'!R15:R19,'[8]Cuadro 4.1.7'!R22),"")</f>
        <v>196</v>
      </c>
      <c r="F48" s="24">
        <f>IF($F$6="Si",SUM('[11]Cuadro 4.1.10'!R15:R19,'[11]Cuadro 4.1.10'!R22),"")</f>
        <v>277</v>
      </c>
      <c r="G48" s="126">
        <f>IF($G$6="Si",SUM('Cuadro 4.1.13'!R15:R19,'Cuadro 4.1.13'!R22),"")</f>
        <v>8</v>
      </c>
      <c r="I48" s="127">
        <f t="shared" si="0"/>
        <v>1095</v>
      </c>
      <c r="K48" s="127">
        <f>SUM('Cuadro 4.1.13'!R15:R19,'Cuadro 4.1.13'!R22)</f>
        <v>8</v>
      </c>
    </row>
    <row r="49" spans="2:11" ht="12">
      <c r="B49" s="214"/>
      <c r="C49" s="139" t="s">
        <v>13</v>
      </c>
      <c r="D49" s="24">
        <f>IF($D$6="Si",SUM('[5]Cuadro 4.1.4'!S15:S19,'[5]Cuadro 4.1.4'!S22),"")</f>
        <v>717</v>
      </c>
      <c r="E49" s="24">
        <f>IF($E$6="Si",SUM('[8]Cuadro 4.1.7'!S15:S19,'[8]Cuadro 4.1.7'!S22),"")</f>
        <v>511</v>
      </c>
      <c r="F49" s="24">
        <f>IF($F$6="Si",SUM('[11]Cuadro 4.1.10'!S15:S19,'[11]Cuadro 4.1.10'!S22),"")</f>
        <v>1155</v>
      </c>
      <c r="G49" s="126">
        <f>IF($G$6="Si",SUM('Cuadro 4.1.13'!S15:S19,'Cuadro 4.1.13'!S22),"")</f>
        <v>473</v>
      </c>
      <c r="I49" s="127">
        <f t="shared" si="0"/>
        <v>2856</v>
      </c>
      <c r="K49" s="127">
        <f>SUM('Cuadro 4.1.13'!S15:S19,'Cuadro 4.1.13'!S22)</f>
        <v>473</v>
      </c>
    </row>
    <row r="50" spans="2:11" ht="12">
      <c r="B50" s="214"/>
      <c r="C50" s="139" t="s">
        <v>16</v>
      </c>
      <c r="D50" s="24">
        <f>IF($D$6="Si",SUM('[5]Cuadro 4.1.4'!T15:T19,'[5]Cuadro 4.1.4'!T22),"")</f>
        <v>423</v>
      </c>
      <c r="E50" s="24">
        <f>IF($E$6="Si",SUM('[8]Cuadro 4.1.7'!T15:T19,'[8]Cuadro 4.1.7'!T22),"")</f>
        <v>414</v>
      </c>
      <c r="F50" s="24">
        <f>IF($F$6="Si",SUM('[11]Cuadro 4.1.10'!T15:T19,'[11]Cuadro 4.1.10'!T22),"")</f>
        <v>340</v>
      </c>
      <c r="G50" s="126">
        <f>IF($G$6="Si",SUM('Cuadro 4.1.13'!T15:T19,'Cuadro 4.1.13'!T22),"")</f>
        <v>497</v>
      </c>
      <c r="I50" s="127">
        <f t="shared" si="0"/>
        <v>1674</v>
      </c>
      <c r="K50" s="127">
        <f>SUM('Cuadro 4.1.13'!T15:T19,'Cuadro 4.1.13'!T22)</f>
        <v>497</v>
      </c>
    </row>
    <row r="51" spans="2:11" ht="12">
      <c r="B51" s="214"/>
      <c r="C51" s="139" t="s">
        <v>14</v>
      </c>
      <c r="D51" s="24">
        <f>IF($D$6="Si",SUM('[5]Cuadro 4.1.4'!U15:U19,'[5]Cuadro 4.1.4'!U22),"")</f>
        <v>4</v>
      </c>
      <c r="E51" s="24">
        <f>IF($E$6="Si",SUM('[8]Cuadro 4.1.7'!U15:U19,'[8]Cuadro 4.1.7'!U22),"")</f>
        <v>31</v>
      </c>
      <c r="F51" s="24">
        <f>IF($F$6="Si",SUM('[11]Cuadro 4.1.10'!U15:U19,'[11]Cuadro 4.1.10'!U22),"")</f>
        <v>110</v>
      </c>
      <c r="G51" s="126">
        <f>IF($G$6="Si",SUM('Cuadro 4.1.13'!U15:U19,'Cuadro 4.1.13'!U22),"")</f>
        <v>0</v>
      </c>
      <c r="I51" s="127">
        <f t="shared" si="0"/>
        <v>145</v>
      </c>
      <c r="K51" s="127">
        <f>SUM('Cuadro 4.1.13'!U15:U19,'Cuadro 4.1.13'!U22)</f>
        <v>0</v>
      </c>
    </row>
    <row r="52" spans="2:11" ht="12">
      <c r="B52" s="214"/>
      <c r="C52" s="139" t="s">
        <v>17</v>
      </c>
      <c r="D52" s="24">
        <f>IF($D$6="Si",SUM('[5]Cuadro 4.1.4'!V15:V19,'[5]Cuadro 4.1.4'!V22),"")</f>
        <v>332</v>
      </c>
      <c r="E52" s="24">
        <f>IF($E$6="Si",SUM('[8]Cuadro 4.1.7'!V15:V19,'[8]Cuadro 4.1.7'!V22),"")</f>
        <v>144</v>
      </c>
      <c r="F52" s="24">
        <f>IF($F$6="Si",SUM('[11]Cuadro 4.1.10'!V15:V19,'[11]Cuadro 4.1.10'!V22),"")</f>
        <v>166</v>
      </c>
      <c r="G52" s="126">
        <f>IF($G$6="Si",SUM('Cuadro 4.1.13'!V15:V19,'Cuadro 4.1.13'!V22),"")</f>
        <v>112</v>
      </c>
      <c r="I52" s="127">
        <f t="shared" si="0"/>
        <v>754</v>
      </c>
      <c r="K52" s="127">
        <f>SUM('Cuadro 4.1.13'!V15:V19,'Cuadro 4.1.13'!V22)</f>
        <v>112</v>
      </c>
    </row>
    <row r="53" spans="2:11" ht="12">
      <c r="B53" s="162" t="s">
        <v>5</v>
      </c>
      <c r="C53" s="163" t="s">
        <v>26</v>
      </c>
      <c r="D53" s="164">
        <f>IF($D$6="Si",SUM('[5]Cuadro 4.1.4'!W15:W19,'[5]Cuadro 4.1.4'!W22),"")</f>
        <v>84</v>
      </c>
      <c r="E53" s="164">
        <f>IF($E$6="Si",SUM('[8]Cuadro 4.1.7'!W15:W19,'[8]Cuadro 4.1.7'!W22),"")</f>
        <v>47</v>
      </c>
      <c r="F53" s="164">
        <f>IF($F$6="Si",SUM('[11]Cuadro 4.1.10'!W15:W19,'[11]Cuadro 4.1.10'!W22),"")</f>
        <v>485</v>
      </c>
      <c r="G53" s="165">
        <f>IF($G$6="Si",SUM('Cuadro 4.1.13'!W15:W19,'Cuadro 4.1.13'!W22),"")</f>
        <v>370</v>
      </c>
      <c r="I53" s="166">
        <f t="shared" si="0"/>
        <v>986</v>
      </c>
      <c r="K53" s="166">
        <f>SUM('Cuadro 4.1.13'!W15:W19,'Cuadro 4.1.13'!W22)</f>
        <v>370</v>
      </c>
    </row>
    <row r="54" spans="2:11" ht="12">
      <c r="B54" s="146" t="s">
        <v>6</v>
      </c>
      <c r="C54" s="139" t="s">
        <v>25</v>
      </c>
      <c r="D54" s="24">
        <f>IF($D$6="Si",SUM('[5]Cuadro 4.1.4'!X15:X19,'[5]Cuadro 4.1.4'!X22),"")</f>
        <v>1352</v>
      </c>
      <c r="E54" s="24">
        <f>IF($E$6="Si",SUM('[8]Cuadro 4.1.7'!X15:X19,'[8]Cuadro 4.1.7'!X22),"")</f>
        <v>326</v>
      </c>
      <c r="F54" s="24">
        <f>IF($F$6="Si",SUM('[11]Cuadro 4.1.10'!X15:X19,'[11]Cuadro 4.1.10'!X22),"")</f>
        <v>288</v>
      </c>
      <c r="G54" s="126">
        <f>IF($G$6="Si",SUM('Cuadro 4.1.13'!X15:X19,'Cuadro 4.1.13'!X22),"")</f>
        <v>285</v>
      </c>
      <c r="I54" s="127">
        <f t="shared" si="0"/>
        <v>2251</v>
      </c>
      <c r="K54" s="127">
        <f>SUM('Cuadro 4.1.13'!X15:X19,'Cuadro 4.1.13'!X22)</f>
        <v>285</v>
      </c>
    </row>
    <row r="55" spans="2:11" ht="12">
      <c r="B55" s="162" t="s">
        <v>7</v>
      </c>
      <c r="C55" s="163" t="s">
        <v>20</v>
      </c>
      <c r="D55" s="164">
        <f>IF($D$6="Si",SUM('[5]Cuadro 4.1.4'!Y15:Y19,'[5]Cuadro 4.1.4'!Y22),"")</f>
        <v>819</v>
      </c>
      <c r="E55" s="164">
        <f>IF($E$6="Si",SUM('[8]Cuadro 4.1.7'!Y15:Y19,'[8]Cuadro 4.1.7'!Y22),"")</f>
        <v>643</v>
      </c>
      <c r="F55" s="164">
        <f>IF($F$6="Si",SUM('[11]Cuadro 4.1.10'!Y15:Y19,'[11]Cuadro 4.1.10'!Y22),"")</f>
        <v>443</v>
      </c>
      <c r="G55" s="165">
        <f>IF($G$6="Si",SUM('Cuadro 4.1.13'!Y15:Y19,'Cuadro 4.1.13'!Y22),"")</f>
        <v>281</v>
      </c>
      <c r="I55" s="166">
        <f t="shared" si="0"/>
        <v>2186</v>
      </c>
      <c r="K55" s="166">
        <f>SUM('Cuadro 4.1.13'!Y15:Y19,'Cuadro 4.1.13'!Y22)</f>
        <v>281</v>
      </c>
    </row>
    <row r="56" spans="1:11" ht="6.75" customHeight="1">
      <c r="A56" s="204"/>
      <c r="B56" s="147"/>
      <c r="C56" s="148"/>
      <c r="D56" s="148"/>
      <c r="E56" s="148"/>
      <c r="F56" s="148"/>
      <c r="G56" s="149"/>
      <c r="I56" s="138"/>
      <c r="K56" s="138"/>
    </row>
    <row r="57" ht="6.75" customHeight="1">
      <c r="A57" s="204"/>
    </row>
    <row r="58" spans="1:24" ht="12.75" customHeight="1">
      <c r="A58" s="204"/>
      <c r="B58" s="188" t="s">
        <v>52</v>
      </c>
      <c r="C58" s="188"/>
      <c r="D58" s="188"/>
      <c r="E58" s="188"/>
      <c r="F58" s="188"/>
      <c r="G58" s="188"/>
      <c r="H58" s="188"/>
      <c r="I58" s="188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</sheetData>
  <sheetProtection/>
  <mergeCells count="15">
    <mergeCell ref="C21:I21"/>
    <mergeCell ref="C22:I22"/>
    <mergeCell ref="C23:I23"/>
    <mergeCell ref="C24:I24"/>
    <mergeCell ref="C25:I25"/>
    <mergeCell ref="C26:I26"/>
    <mergeCell ref="C27:I27"/>
    <mergeCell ref="C28:I28"/>
    <mergeCell ref="A56:A58"/>
    <mergeCell ref="B34:B36"/>
    <mergeCell ref="B48:B52"/>
    <mergeCell ref="B45:B46"/>
    <mergeCell ref="B42:B44"/>
    <mergeCell ref="B37:B41"/>
    <mergeCell ref="B58:I58"/>
  </mergeCells>
  <conditionalFormatting sqref="D12">
    <cfRule type="cellIs" priority="5" dxfId="8" operator="notEqual">
      <formula>$D$33</formula>
    </cfRule>
  </conditionalFormatting>
  <conditionalFormatting sqref="E12">
    <cfRule type="cellIs" priority="4" dxfId="8" operator="notEqual">
      <formula>$E$33</formula>
    </cfRule>
  </conditionalFormatting>
  <conditionalFormatting sqref="F12">
    <cfRule type="cellIs" priority="3" dxfId="8" operator="notEqual">
      <formula>$F$33</formula>
    </cfRule>
  </conditionalFormatting>
  <conditionalFormatting sqref="G12">
    <cfRule type="cellIs" priority="2" dxfId="8" operator="notEqual">
      <formula>$G$33</formula>
    </cfRule>
  </conditionalFormatting>
  <conditionalFormatting sqref="I34:I55">
    <cfRule type="cellIs" priority="1" dxfId="8" operator="notEqual">
      <formula>B34+C34+D34+E34</formula>
    </cfRule>
  </conditionalFormatting>
  <conditionalFormatting sqref="K34:K55">
    <cfRule type="cellIs" priority="51" dxfId="8" operator="notEqual">
      <formula>D34+E34+F34+G34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portrait" scale="60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IV. Grupos de Protección a migrantes</dc:subject>
  <dc:creator>Centro de Estudios Migratorios; Unidad de Política Migratoria Registro e Identidad de Personas</dc:creator>
  <cp:keywords/>
  <dc:description/>
  <cp:lastModifiedBy>HECTOR REYES SANABRIA</cp:lastModifiedBy>
  <cp:lastPrinted>2023-12-27T18:10:34Z</cp:lastPrinted>
  <dcterms:created xsi:type="dcterms:W3CDTF">2009-06-18T22:47:17Z</dcterms:created>
  <dcterms:modified xsi:type="dcterms:W3CDTF">2024-04-01T18:35:19Z</dcterms:modified>
  <cp:category>Validacion</cp:category>
  <cp:version/>
  <cp:contentType/>
  <cp:contentStatus/>
</cp:coreProperties>
</file>